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D:\user hs4\hs4\"/>
    </mc:Choice>
  </mc:AlternateContent>
  <xr:revisionPtr revIDLastSave="0" documentId="8_{C15F224C-3456-49D2-A325-8CF1F5F31532}" xr6:coauthVersionLast="47" xr6:coauthVersionMax="47" xr10:uidLastSave="{00000000-0000-0000-0000-000000000000}"/>
  <bookViews>
    <workbookView xWindow="-120" yWindow="-120" windowWidth="29040" windowHeight="15720" activeTab="1" xr2:uid="{00000000-000D-0000-FFFF-FFFF00000000}"/>
  </bookViews>
  <sheets>
    <sheet name="Sheet1" sheetId="1" r:id="rId1"/>
    <sheet name="แบบประเมินจุดอ่อนในระบบIT" sheetId="2" r:id="rId2"/>
    <sheet name="Sheet3" sheetId="3" r:id="rId3"/>
  </sheets>
  <definedNames>
    <definedName name="_xlnm.Print_Titles" localSheetId="0">Sheet1!$1:$1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49" i="2" l="1"/>
  <c r="F248" i="2"/>
  <c r="F247" i="2"/>
  <c r="C261" i="2"/>
  <c r="D261" i="2" s="1"/>
  <c r="H261" i="2" s="1"/>
  <c r="C242" i="2"/>
  <c r="D242" i="2" s="1"/>
  <c r="C238" i="2"/>
  <c r="D238" i="2" s="1"/>
  <c r="H238" i="2" s="1"/>
  <c r="C234" i="2"/>
  <c r="D234" i="2" s="1"/>
  <c r="H234" i="2" s="1"/>
  <c r="C230" i="2"/>
  <c r="D230" i="2" s="1"/>
  <c r="H230" i="2" s="1"/>
  <c r="C226" i="2"/>
  <c r="D226" i="2" s="1"/>
  <c r="C222" i="2"/>
  <c r="D222" i="2" s="1"/>
  <c r="C218" i="2"/>
  <c r="D218" i="2" s="1"/>
  <c r="C214" i="2"/>
  <c r="D214" i="2" s="1"/>
  <c r="H214" i="2" s="1"/>
  <c r="F198" i="2"/>
  <c r="F197" i="2"/>
  <c r="F196" i="2"/>
  <c r="C209" i="2"/>
  <c r="D209" i="2" s="1"/>
  <c r="C192" i="2"/>
  <c r="D192" i="2" s="1"/>
  <c r="F192" i="2" s="1"/>
  <c r="H222" i="2" l="1"/>
  <c r="F222" i="2"/>
  <c r="H218" i="2"/>
  <c r="H226" i="2"/>
  <c r="F226" i="2"/>
  <c r="H209" i="2"/>
  <c r="F209" i="2"/>
  <c r="H242" i="2"/>
  <c r="F242" i="2"/>
  <c r="F238" i="2"/>
  <c r="F261" i="2"/>
  <c r="F234" i="2"/>
  <c r="F230" i="2"/>
  <c r="F214" i="2"/>
  <c r="H192" i="2"/>
  <c r="F48" i="2"/>
  <c r="F47" i="2"/>
  <c r="F46" i="2"/>
  <c r="F33" i="2"/>
  <c r="F32" i="2"/>
  <c r="F31" i="2"/>
  <c r="C26" i="2"/>
  <c r="F22" i="2"/>
  <c r="F23" i="2"/>
  <c r="F21" i="2"/>
  <c r="F20" i="2"/>
  <c r="F19" i="2"/>
  <c r="F18" i="2"/>
  <c r="F17" i="2"/>
  <c r="F16" i="2"/>
  <c r="F15" i="2"/>
  <c r="F14" i="2"/>
  <c r="F13" i="2"/>
  <c r="F12" i="2"/>
  <c r="F11" i="2"/>
  <c r="F10" i="2"/>
  <c r="F8" i="2"/>
  <c r="F9" i="2"/>
  <c r="F7" i="2"/>
  <c r="C187" i="2"/>
  <c r="D187" i="2" s="1"/>
  <c r="C183" i="2"/>
  <c r="D183" i="2" s="1"/>
  <c r="C179" i="2"/>
  <c r="D179" i="2" s="1"/>
  <c r="C174" i="2"/>
  <c r="D174" i="2" s="1"/>
  <c r="C171" i="2"/>
  <c r="D171" i="2" s="1"/>
  <c r="C159" i="2"/>
  <c r="D159" i="2" s="1"/>
  <c r="C145" i="2"/>
  <c r="D145" i="2" s="1"/>
  <c r="C133" i="2"/>
  <c r="D133" i="2" s="1"/>
  <c r="C119" i="2"/>
  <c r="D119" i="2" s="1"/>
  <c r="C107" i="2"/>
  <c r="D107" i="2" s="1"/>
  <c r="C93" i="2"/>
  <c r="D93" i="2" s="1"/>
  <c r="C81" i="2"/>
  <c r="D81" i="2" s="1"/>
  <c r="C67" i="2"/>
  <c r="D67" i="2" s="1"/>
  <c r="C57" i="2"/>
  <c r="D57" i="2" s="1"/>
  <c r="C42" i="2"/>
  <c r="D42" i="2" s="1"/>
  <c r="H81" i="2" l="1"/>
  <c r="F81" i="2"/>
  <c r="H107" i="2"/>
  <c r="F107" i="2"/>
  <c r="F119" i="2"/>
  <c r="H93" i="2"/>
  <c r="F93" i="2"/>
  <c r="H42" i="2"/>
  <c r="F42" i="2"/>
  <c r="H171" i="2"/>
  <c r="F171" i="2"/>
  <c r="H57" i="2"/>
  <c r="F57" i="2"/>
  <c r="H145" i="2"/>
  <c r="F145" i="2"/>
  <c r="H159" i="2"/>
  <c r="F159" i="2"/>
  <c r="H133" i="2"/>
  <c r="F133" i="2"/>
  <c r="F67" i="2"/>
  <c r="H67" i="2"/>
  <c r="H179" i="2"/>
  <c r="F179" i="2"/>
  <c r="F174" i="2"/>
  <c r="H174" i="2"/>
  <c r="H183" i="2"/>
  <c r="F183" i="2"/>
  <c r="H187" i="2"/>
  <c r="F187" i="2"/>
  <c r="D26" i="2"/>
  <c r="H26" i="2" l="1"/>
  <c r="F26" i="2"/>
</calcChain>
</file>

<file path=xl/sharedStrings.xml><?xml version="1.0" encoding="utf-8"?>
<sst xmlns="http://schemas.openxmlformats.org/spreadsheetml/2006/main" count="1006" uniqueCount="686">
  <si>
    <t>คุณภาพด้านคลินิก</t>
  </si>
  <si>
    <t>คุณภาพด้านการบริการ</t>
  </si>
  <si>
    <t>คุณภาพด้านบริหารจัดการ</t>
  </si>
  <si>
    <t>Level1 แผน IT สอดคล้องกับแผรรงพยาบาลยุทธศาสตร์หลัก</t>
  </si>
  <si>
    <t>Level3 มีการดำเนินการตามแผน IT ที่สอดคล้องกับแผนโรงพยาบาล เกิดผลสำเร็จ โดย IT เป็นเครื่องมือในการผลักดันยุทธศาสตร์สำคัญโรงพยาบาล</t>
  </si>
  <si>
    <t>ไฟใหม้เครื่องแม่ข่าย</t>
  </si>
  <si>
    <t>ลดโอกาสที่จะเกิดเหตุการณ์</t>
  </si>
  <si>
    <t>2.เปลี่ยนฝ้าเพดานและผนังห้องเครื่องแม่ข่ายให้เป็นวัสดุไม่ติดไฟ</t>
  </si>
  <si>
    <t>3.ห้ามสูบบุหรี ห้ามนำวัสดุติดไฟง่ายเข้าใกล้เครื่องแม่ข่าย</t>
  </si>
  <si>
    <t>ลดผลเสียเมื่อเกิดเหตุการณ์</t>
  </si>
  <si>
    <t>1.ติดตั้งเครื่องแม่ข่ายสำรองที่สามารถกำหนดให้เป็นเครื่องแม่ข่ายจริงได้ทันทีเมื่อเครื่องแม่ข่ายจริงหยุดทำงาน โดยติดตั้งไว้ตึกหนึ่งของโรงพยาบาล</t>
  </si>
  <si>
    <t>2.สำรองข้อมูลลงแถบแม่เหล็กทุกวัน นำแถบแม่เห็ลกออกไปเก็บไว้นอกโรงพยาบาล</t>
  </si>
  <si>
    <t>3.จัดทำแผนกู้คืนเครื่องแม่ข่าย และซ้อมแผนกู้คืนปีละ 2 ครั้ง</t>
  </si>
  <si>
    <t>ไวรัสโจมตีระบบเครือข่าย</t>
  </si>
  <si>
    <t>1.แยกระบบเชื่อมต่ออินเทอร์เน็ตออกจากระบบงานโรงพยาบาล</t>
  </si>
  <si>
    <t>2.ติดตั้งโปรแกรมสำรวจ ป้องกันและกำจัดไวรัสในระบบเครือข่าย</t>
  </si>
  <si>
    <t>3.ห้ามผู้ใช้งานระบบ USB Drive มาถ่ายโอนข้อมูลกับเครื่องคอมพิวเตอร์โรงพยาบาล</t>
  </si>
  <si>
    <t>3.จัดทำแผนดำเนินงานเมื่อระบบเครื่อข่ายล่มซ้อมแผนปีละ 2 ครั้ง</t>
  </si>
  <si>
    <t>เครื่องคอมพิวเตอร์ถูกขโมย</t>
  </si>
  <si>
    <t>ย้ายเสียหายไปอยู่ในความรับผิดชอบ
ของบริษัทประกันภัย</t>
  </si>
  <si>
    <t>ทำประกันภัยเครื่องคอมพิวเตอร์ทุกเครื่องจากภัยโจรกรรม</t>
  </si>
  <si>
    <t>เครื่องแม่ข่ายชำรุด</t>
  </si>
  <si>
    <t>ย้ายกระบวนการกู้คืนเครื่องแม่ข่ายไปอยู่
ในความรับผิดชอบของบริษัทภายนอก</t>
  </si>
  <si>
    <t>เครื่องพิมพ์เสีย</t>
  </si>
  <si>
    <t>ทำสัญญาเช่าเครื่องพิมพ์กับบริษัทภายนอกกำหนดให้บริษัทต้องติดตั้งเครื่องพิมพ์สำรองพร้อมทดแทนไว้ 5 เครื่องถ้ามีเครื่องเสียต้องยกเครื่องอื่นมา
ให้ใช้ทดแทนภายใน 24 ชั่วโม</t>
  </si>
  <si>
    <t>1.ในขั้นตอนวิเคราะห์ความต้องการผู้ใช้เพิ่มการทำรายงานผลการวิเคราะห์ความต้องการให้ผู้ใช้ต้องสอบและรับรอง</t>
  </si>
  <si>
    <t xml:space="preserve">2.ในการออกแบบระบบ เพื่อการทำเอกสารการออกแบบหน้าจอขั้นตอนการบันทึกข้อมูลและการทำรายงานให้ผู้ใช้ตรวจสอบ ปรับปรุงแก้ไขและรับรอง </t>
  </si>
  <si>
    <t>เจ้าหน้าที่ลบข้อมูลผิดรายการ</t>
  </si>
  <si>
    <t>1.ปิดการใช้งาน USB Drive</t>
  </si>
  <si>
    <t>ยอมรับความเสี่ยง</t>
  </si>
  <si>
    <t>2 สายเชื่อมต่ออินเตอร์เน็ตขาดการเชื่อมต่อพร้อมกันทั้ง 2 สาย</t>
  </si>
  <si>
    <t>1.การจัดทำทะเบียนทรัพยากรด้านเทคนิคสารสนเทศ</t>
  </si>
  <si>
    <t>5.การประเมินผลการจัดการความเสี่ยง</t>
  </si>
  <si>
    <t>6.การวิเคราะห์ผลการจัดการความเสี่ยงและพัฒนาเป็นแผนการจัดการความเสี่ยงในรอบปีต่อไป</t>
  </si>
  <si>
    <t> 6.แผนการจัดการความเสี่ยงในรอบปีต่อไป</t>
  </si>
  <si>
    <t> 3.แผนกลยุทธ์การจัดการความเสี่ยง (แผนกลยุทธ์การจัดการความเสี่ยง)</t>
  </si>
  <si>
    <t> 4.แผนปฏิบัติการเพื่อจัดการความเสี่ยง (แผนปฏิบัติการจัดการความเสี่ยง)</t>
  </si>
  <si>
    <t>6.การวิเคราะห์ผลการจัดการความเสี่ยงและ
พัฒนาเป็นแผนการจัดการความเสี่ยงในรอบปีต่อไป</t>
  </si>
  <si>
    <t>1.รายงานผลการทบทวนการดำเนินงานในระดับที่ 1</t>
  </si>
  <si>
    <t>2.รายงานผลการประเมินความเสี่ยง</t>
  </si>
  <si>
    <t>3.ประเมินผลการวิเคราะห์เปรียบเทียบ</t>
  </si>
  <si>
    <t>4.แผนปฏิบัติการเพื่อจัดการความเสี่ยง</t>
  </si>
  <si>
    <t>5.รายงานผลประเมินตามดำเนินการแผนจัดการความเสี่ยง</t>
  </si>
  <si>
    <t>6.แผงการจัดการความเสี่ยงในรอบปีต่อไป</t>
  </si>
  <si>
    <t>6.นำเสนอให้เห็นภาพการพัฒนาทุกด้าน</t>
  </si>
  <si>
    <t>7.มีผลคือความเสี่ยงลดลงอย่างต่อเนื่อง</t>
  </si>
  <si>
    <t>1.รายงานผลการทบทวนการดำเนินงานในระดับที่ 2</t>
  </si>
  <si>
    <t>5.ถ้าการจัดทำแผนปฏิบัติการเพื่อจัดการความเสี่ยง</t>
  </si>
  <si>
    <t>3.เพิ่มการประเมินความเสี่ยงที่มีระบบเช่นนี้สารสนเทศ
อาจทำให้เกิดอันตรายต่อการดูแลรักษาผู้ป่วย</t>
  </si>
  <si>
    <t>7.การวิเคราะห์ผลการจัดการความเสี่ยงและพัฒนาเป็น
แผนการจัดการความเสี่ยงในรอบปีต่อไป</t>
  </si>
  <si>
    <t>1.ประกาศนโยบาย</t>
  </si>
  <si>
    <t>1.การจัดทำนโยบายและระเบียบปฏิบัติด้านความมั่นคง
ปลอดภัย</t>
  </si>
  <si>
    <t>2.การประชาสัมพันธ์นโยบายและระเบียบปฏิบัติไปสู่ผู้ใช้
ระบบทุกคน</t>
  </si>
  <si>
    <t>2.ประกาศระเบียบปฏิบัติ</t>
  </si>
  <si>
    <t> 3.เอกสารประชาสัมพันธ์นโยบายและระเบียบปฏิบัติ</t>
  </si>
  <si>
    <t>3.การประเมินความรับรู้โดยเบียดปฏิบัติของ
ผู้ใช้ระบบทุกคน</t>
  </si>
  <si>
    <t>4.รายงานผลประเมินความ</t>
  </si>
  <si>
    <t>5.รายงานผลประเมินความเข้าใจ</t>
  </si>
  <si>
    <t>6.การปรับระเบียบปฏิบัติให้ผู้ใช้ระบบเข้าใจได้ง่าย
ไม่กำกวม</t>
  </si>
  <si>
    <t>6.รายงานการวิเคราะห์ผลการประเมินความรับรู้และความเข้าใจ</t>
  </si>
  <si>
    <t>7.รายงานผลการเพิ่มความรับรู้และเข้าใจ</t>
  </si>
  <si>
    <t>7.การเพิ่มรับรู้และเข้าใจระเบียบปฏิบัติของผู้ใช้ระบบ
ทุกคน</t>
  </si>
  <si>
    <t>8.การประเมินปฏิบัติตามระเบียบปฏิบัติของผู้ใช้ระบบ
ทุกคน</t>
  </si>
  <si>
    <t>8.รายงานผลการประเมินการปฏิบัติตามระเบียบปฏิบัติ</t>
  </si>
  <si>
    <t>9.รายงานการวิเคราะห์ผลการประเมินตามระเบียบปฏิบัติ</t>
  </si>
  <si>
    <t>ระดับที่ 1 การเริ่มต้นจัดการให้เกิดระบบ</t>
  </si>
  <si>
    <t>ระดับที่ 2 ระบบเกิดขึ้นและเริ่มต้นด้วยการขับเคลื่อน</t>
  </si>
  <si>
    <t>1.นโยบายความมั่นคงปลอดภัยของระบบเทคโนโลยีสารสนเทศ</t>
  </si>
  <si>
    <t>1.นโยบายความมั่นคงปลอดภัยของระบบเทคโนโลยี
สารสนเทศ</t>
  </si>
  <si>
    <t>2.ระเบียบปฏิบัติด้านความมั่นคงปลอดภัย 3 หมวด</t>
  </si>
  <si>
    <t>3.ระเบ ระเบียบปฏิบัติสำหรับผู้ใช้ฉ 8 ขีด 10 ข้อ</t>
  </si>
  <si>
    <t>4.เอกสารประชาสัมพันธ์ระเบียบปฏิบัติ</t>
  </si>
  <si>
    <t>5.รายงานการประเมินผลความรับรู้ระเบียบแต่ละข้อของ
ผู้ใช้งานระบบทุกคน</t>
  </si>
  <si>
    <t>6.รายงานประเมินผลความเข้าใจต่อระเบียบแต่ละข้อของผู้ใช้งานระบบทุกคน</t>
  </si>
  <si>
    <t>7.รายงานการประเมินผลปฏิบัติตามระเบียบแต่ละข้อของ
ผู้ใช้งานระบบทุกคน</t>
  </si>
  <si>
    <t>8.ปรับปรุง Data Center ตามหัวข้อ 1.7</t>
  </si>
  <si>
    <t>9.แผนดำเนินการเมื่อระบบคอมพิวเตอร์ใช้งานไม่ได้ 
(Businessenal continuity Plan - BCP)</t>
  </si>
  <si>
    <t xml:space="preserve">10.แผนปฏิบัติการเมื่อเกิดภัยพิบัติแก่ห้อง Data Center </t>
  </si>
  <si>
    <t>10.การประเมินการปฏิบัติตามระเบียบปฏิบัติของผู้ใช้งานระบบ
ทุกคน</t>
  </si>
  <si>
    <t>ความหมาย / กิจกรรม /ผลผลิต /มาตราการควบคุม</t>
  </si>
  <si>
    <t>ลำดับ</t>
  </si>
  <si>
    <t>1.รายงานผลทบทวนการดำเนินงานในระดับที่ 1</t>
  </si>
  <si>
    <t>2.ประกาศนโยบายฉบับปรับปรุงใหม่</t>
  </si>
  <si>
    <t>3.ประกาศระเบียบปฏิบัติฉบับปรับปรุงใหม่ </t>
  </si>
  <si>
    <t>4.เอกสารประชาสัมพันธ์นโยบายและระเบียบปฏิบัติ</t>
  </si>
  <si>
    <t>5.รายงานผลการประเมินความรับรู้</t>
  </si>
  <si>
    <t>6.รายงานผลการประเมินความเข้าใจ</t>
  </si>
  <si>
    <t>7.รายงานวิเคราะห์ผลการประเมินความรับรู้และเข้าใจ</t>
  </si>
  <si>
    <t>8.รายงานผลการเพิ่มความรับรู้และเข้าใจ </t>
  </si>
  <si>
    <t>9.รายงานผลการประเมินการปฏิบัติตามระเบียบปฏิบัติ</t>
  </si>
  <si>
    <t>10.รายงานการวิเคราะห์ผลการประเมินตามระเบียบปฏิบัติ</t>
  </si>
  <si>
    <t>11.รายงานผลการทบทวนปรับปรุงศูนย์ข้อมูลในระยะที่ 1</t>
  </si>
  <si>
    <t>12.รายงานผลการปรับปรุงศูนย์ข้อมูลระดับที่ 2</t>
  </si>
  <si>
    <t>13.รายงานผลการซ้อมแผน bcp และแผนภัยพิบัติ</t>
  </si>
  <si>
    <t>11.ระเบียบปฏิบัติห้ามการเข้าถึงข้อมูลผู้ป่วยที่ไม่ได้อยู่ในความรับผิดชอบ</t>
  </si>
  <si>
    <t>12.ระเบียบปฏิบัติควบคุมใช้ LINE หรือสื่อโซเซียลในการสื่อสารข้อมูลผู้ป่วย</t>
  </si>
  <si>
    <t>1.ทบทวนการดำเนินงานในระดับที่ 2</t>
  </si>
  <si>
    <t>11.รายงานผลการทบทวนปรับปรุงศูนย์ข้อมูลในระยะที่ 2</t>
  </si>
  <si>
    <t>12.รายงานผลการปรับปรุงศูนย์ข้อมูลระดับที่ 3</t>
  </si>
  <si>
    <t>1.รายงานผลทบทวนการดำเนินงานในระดับที่ 2</t>
  </si>
  <si>
    <t>4.การประเมินความเข้าใจในระเบียบปฏิบัติของผู้ใช้งานระบบทุกคน</t>
  </si>
  <si>
    <t>7.การเพิ่มความรับรู้และเข้าใจระเบียบปฏิบัติของผู้ใช้ระบบทุกคน</t>
  </si>
  <si>
    <t>8.การประเมินการปฏิบัติตามระเบียบปฏิบัติของผู้ใช้งานระบบ
ทุกคน</t>
  </si>
  <si>
    <t>10.ทบทวนผลการปรับปรุงศูนย์ข้อมูลระดับที่ 2</t>
  </si>
  <si>
    <t>11.การปรับปรุงศูนย์ข้อมูลระดับที่ 3</t>
  </si>
  <si>
    <t>13.ซ้อมดำเนินการแผนกู้คืน</t>
  </si>
  <si>
    <t>14.วิเคราะห์ผลการซ้อมแผนกู้คืน</t>
  </si>
  <si>
    <t>13.แผนกู้คืน แผนการตรวจสอบ</t>
  </si>
  <si>
    <t>5.รายงานการประเมินผลความรับรู้ระเบียบแต่ละข้อของผู้ใช้งานระบบทุกคน</t>
  </si>
  <si>
    <t>7.รายงานการประเมินผลปฏิบัติตามระเบียบแต่ละข้อของผู้ใช้งานระบบทุกคน</t>
  </si>
  <si>
    <t>14.แผนกู้คืน</t>
  </si>
  <si>
    <t>15.รายงานผลการซ้อมแผนกู้คืน</t>
  </si>
  <si>
    <t>System IT Master Plan มาตรฐาน</t>
  </si>
  <si>
    <t>การจัดแผนแม่บทเทคโนโลยีสารสนเทศโรงพยาบาล</t>
  </si>
  <si>
    <t>การจัดการความเสี่ยงในระบบเทคโนโลยีสารสนเทศ โรงพยาบาล</t>
  </si>
  <si>
    <t>1.การค้นหาและประเมินความเสี่ยง(Risk Identification and Risk Assessment)</t>
  </si>
  <si>
    <t>2.การวางแผนกลยุทธ์จัดการความเสี่ยง (Risk Managrment Strategic Planning)</t>
  </si>
  <si>
    <t>3.การดำเนินการจัดการเสี่ยง (Risk Treatment)</t>
  </si>
  <si>
    <t>กลยุทธที่1</t>
  </si>
  <si>
    <t>กลยุทธที่2</t>
  </si>
  <si>
    <t>กลยุทธที่3</t>
  </si>
  <si>
    <t>กลยุทธที่4</t>
  </si>
  <si>
    <t>การลดความเสี่ยง</t>
  </si>
  <si>
    <t>การย้ายความเสี่ยง</t>
  </si>
  <si>
    <t>การหลีกเลี่ยงความเสี่ยง</t>
  </si>
  <si>
    <t>การยอมรับความเสี่ยง</t>
  </si>
  <si>
    <t>ย้ายกระบวนการซ่อมและกระบวนการบริการเครื่องพิมพ์ให้พร้อมใช้ไปอยู่กับความรับผิดชอบของบริษัทภายนอก</t>
  </si>
  <si>
    <t>2.การประเมินความเสี่ยงที่จะเกิดขึ้นต่อทรัพยากรได้ที่สารสนเทศ (IT Asset)</t>
  </si>
  <si>
    <t>1.ทะเบียนทรัพยากรด้านเทคโนโลยีสารสนเทศ</t>
  </si>
  <si>
    <t>2.การประเมินความเสี่ยง การให้คะแนนความเสี่ยง และรายงานผลการประเมินความเสี่ยง</t>
  </si>
  <si>
    <t>3.แผนกลยุทธ์การจัดความเสี่ยง</t>
  </si>
  <si>
    <t>4.แผนปฏิบัติการจัดการความเสี่ยง</t>
  </si>
  <si>
    <t>5.รายงานการประเมินผลดำเนินการจัดการความเสี่ยง</t>
  </si>
  <si>
    <t>ระดับที่1 ระบบในการพัฒนาระบบจัดการความเสี่ยงการจัดการ
ระบบบริการในระบบเทคโนโลยีสารสนเทศ</t>
  </si>
  <si>
    <t>ระดับที่3 ระบบขับเคลื่อนแล้ว เสริมระบบให้แข็งแกร่งและมั่นคงยั่นยืนในการพัฒนาระบบจัดการความเสี่ยงการจัดการระบบบริการในระบบเทคโนโลยีสารสนเทศ</t>
  </si>
  <si>
    <t>เอกสารสำคัญ สำหรับการพัฒนาคุณภาพขึ้นสู่ ระดับที่ 3</t>
  </si>
  <si>
    <t>การจัดการความมั่นคงปลอดภัยในระบบเทคโนโลยีสารสนเทศโรงพยาบาล</t>
  </si>
  <si>
    <t>ระดับที่ 1 การเริ่มต้นจัดการให้เกิดระบบ การจัดการความมั่นคงปลอดภัยในระบบเทคโนโลยีสารสนเทศโรงพยาบาลในแต่ระดับ ควรมีกิจกรรมที่สำคัญแสดงในรูปแบบตารางดังนี้</t>
  </si>
  <si>
    <t>สำหรับการพัฒนาคุณภาพขึ้นสู่ ระดับที่ 1</t>
  </si>
  <si>
    <t>ระดับที่ 2 ระบบเกิดขึ้นและเริ่มต้นการขับเคลื่อน การจัดการความมั่นคงปลอดภัยในระบบเทคโนโลยีสารสนเทศโรงพยาบาล</t>
  </si>
  <si>
    <t>หัวข้อ / กระบวยการสำคัญ /เหตุการณ์ที่ทำเกิดความเสี่ยง 
/เอกสารสำคัญ</t>
  </si>
  <si>
    <t>สำหรับการพัฒนาคุณภาพขึ้นสู่ ระดับที่ 2</t>
  </si>
  <si>
    <t>ระดับที่ 3ระบบขับเคลื่อนแล้ว เสริมระบบให้แข็งแกรงและมั่นคงยังยืนการจัดการความมั่นคงปลอดภัยในระบบฌทคโนโลยีสารสนเทศโรงพยาบาล</t>
  </si>
  <si>
    <t>สำหรับการพัฒนาคุณภาพขึ้นสู่ ระดับที่ 3</t>
  </si>
  <si>
    <t>8.ปรับปรุง Data Center ตามหัวข้อ 1.7 (หน้า68)</t>
  </si>
  <si>
    <t>13.แผนตรวจสอบติดตามความมั่นคง (Security Monitoring and Control Plan)</t>
  </si>
  <si>
    <t>1.1การจัดทำนโยบายและระเบียบปฏิบัติด้านความมั่นคงปลอดภัย</t>
  </si>
  <si>
    <t>1.2การประชาสัมพันธ์นโยบายและระเบียบปฏิบัติไปสู่ผู้ใช้ระบบทุกคน</t>
  </si>
  <si>
    <t>1.3การประเมินการรับรู้ระเบียบปฏิบัติของผู้ใช้ระบบทุกคน</t>
  </si>
  <si>
    <t>1.4การประเมินความเข้าใจระเบียบปฏิบัติของผู้ใช้ระบบทุก</t>
  </si>
  <si>
    <t>1.5การเพิ่มความรับรู้และเข้าใจระเบียบปฏิบัติของผู้ใช้ระบบทุกคน</t>
  </si>
  <si>
    <t>1.6การประเมินการปฏิบัติตามระเบียบปฏิบัติของผู้ใช้ระบบทุกคน</t>
  </si>
  <si>
    <t>1.7การปรับปรุง Data Center ให้ได้มาตรฐาน</t>
  </si>
  <si>
    <t>1.8การจัดทำแผนดำเนินการเมื่อคอมพิวเตอร์ใช้งานไม่ได้</t>
  </si>
  <si>
    <t>1.9การจัดทำแผนปฏิบัติการเมื่อเกิดภัยพิบัติแก่ห้อง Data Center</t>
  </si>
  <si>
    <t>ระดับที่1 ระยะแรก เป็นกสนวางพื้นฐานที่จำเป็นในการสร้างความมั่นคงปลอดภัยให้เกิดขึ้นในระบบเทคโนโลยีสารสนเทศ</t>
  </si>
  <si>
    <t xml:space="preserve">1.10 การซ้อมปฏิบัติการตามแผน BCP และแผนปฏิบัติการเมื่อเกิดภัยพิบัติ </t>
  </si>
  <si>
    <t>2.1ทบทวนผลการดำเนินงานในระดับที่ 1</t>
  </si>
  <si>
    <t>ระดับที่2 การสร้างความแข็งแรงระบบความมัน่คงปลอดภัยในระบบเทคโนโลยีสารสนเทศ</t>
  </si>
  <si>
    <t>2.2 การเพิ่มระเบียบปฏิบัติด้านการเข้าถึงข้อมูลผู้ป่วยการป้องกันความลับและความเป็นส่วนตัว
ของข้อมูลผู้ป่วยรวมถึงการส่งข้อมูลผู้ป่วยผ่านสื่อโซเชียลมีเดีย </t>
  </si>
  <si>
    <t>3.1ทบทวนผ่าหวนการดำเนินงานในระดับที่ 2</t>
  </si>
  <si>
    <t>3.2 การทำแผนกู้คืน</t>
  </si>
  <si>
    <t>3.3การซ้อมปฏิบัติการแผนกู้คืน</t>
  </si>
  <si>
    <t>3.4การจัดทำแผนตรวจสอบติดตามความมั่นคง</t>
  </si>
  <si>
    <t>การจัดระบบบริการเทคโนโลยีสารสนเทศโรงพยาบาล</t>
  </si>
  <si>
    <t>1.การจัดตั้งจุดบริการ</t>
  </si>
  <si>
    <t>2.การจัดทำข้อตกลงระดับอเมริกา</t>
  </si>
  <si>
    <t>5. การรวบรวมข้อมูลอุบัติการณ์</t>
  </si>
  <si>
    <t>7.การบันทึกข้อมูลกิจกรรมการทำงานของฝ่ายเทคโนโลยีสารสนเทศ</t>
  </si>
  <si>
    <t>1.จุดบริการ</t>
  </si>
  <si>
    <t>2. ประกาศข้อตกลงระดับบริการ</t>
  </si>
  <si>
    <t>3.เอกสารประชาสัมพันธ์ข้อตกลงระดับบริการ</t>
  </si>
  <si>
    <t>4.รายงานผลการประเมินการดำเนินงานตามข้อตกลงระดับบริการ</t>
  </si>
  <si>
    <t>5.รายงานอุบัติการณ์</t>
  </si>
  <si>
    <t>6.กิจกรรมการทำงานของฝ่ายเทคโนโลยีสารสนเทศ</t>
  </si>
  <si>
    <t xml:space="preserve">7.รายงานผลการประเมินความพึงพอใจ </t>
  </si>
  <si>
    <t>ระดับที่1 การเริ่มต้นจัดการให้เกิดระบบการจัดระบบบริการเทคโนโลยีสารสนเทศโรงพยาบาล</t>
  </si>
  <si>
    <t>3.แบบฟอร์มเก็บข้อมูลอุบัติการณ์</t>
  </si>
  <si>
    <t>4.รายงานอุบัติการณ์</t>
  </si>
  <si>
    <t xml:space="preserve">6.รายงานการวิเคราะห์กิจกรรมของฝ่ายเทคโนโลยีสารสนเทศ </t>
  </si>
  <si>
    <t>1.ทบทวนการดำเนินงานระดับที่ 1</t>
  </si>
  <si>
    <t>2. ปรับปรุงข้อตกลงระดับบริการที่ไม่เหมาะ</t>
  </si>
  <si>
    <t>3.การประเมินการดำเนินการตามข้อตกลงระดับบริการ</t>
  </si>
  <si>
    <t>4.การวิเคราะห์ผลการดำเนินงานตามข้อตกลงระดับบริการ</t>
  </si>
  <si>
    <t>5.การจัดระบบจัดการอุบัติการณ์</t>
  </si>
  <si>
    <t>6.การจัดระบบจัดการปัญหา</t>
  </si>
  <si>
    <t>7.การวิเคราะห์กิจกรรมการทำงานของฝ่ายที่สารสนเทศ</t>
  </si>
  <si>
    <t>8.การประเมินความพึงพอใจของผู้ใช้บริการ</t>
  </si>
  <si>
    <t>1.รายงานผลกระทบการดำเนินงานในระดับที่ 1</t>
  </si>
  <si>
    <t>2. ประกาศข้อตกลงระดับบริการฉบับปรับปรุงใหม่</t>
  </si>
  <si>
    <t>3.รายงานผลดำเนินการตามข้อตกลงระดับบริการ</t>
  </si>
  <si>
    <t>5.รายงานปัญหา</t>
  </si>
  <si>
    <t>6.รายงานกิจกรรมการทำงานฝ่ายธุรกิจสารสนเทศ</t>
  </si>
  <si>
    <t>7.รายงานผลการประเมินความพึงพอใจ</t>
  </si>
  <si>
    <t>2.ประกาศข้อตกลงระดับบริการ</t>
  </si>
  <si>
    <t>5.สมุดบันทึกกิจกรรมรายวันเจ้าหน้าที่ฝ่ายเทคโนโลยีสารสนเทศ</t>
  </si>
  <si>
    <t>1.เอกสารประชาสัมพันธ์จุดบริการและเบอร์โทร</t>
  </si>
  <si>
    <t>7.รายงานการวิเคราะห์สาเหตุของปัญหา และการแก้ปัญหาที่สำคัญ</t>
  </si>
  <si>
    <t>1.ทบทวนผลการดำเนินงานระดับที่ 2</t>
  </si>
  <si>
    <t>5.การปรับระบบจัดการอุบัติ</t>
  </si>
  <si>
    <t>6.การปรับการจัดการปัญหา</t>
  </si>
  <si>
    <t>1.รายงานผลกระทบการดำเนินงานระดับที่2</t>
  </si>
  <si>
    <t>2. ประกาศข้อตกลงระดับบริการฉบับปรับ</t>
  </si>
  <si>
    <t>3.รายงานผลการดำเนินงานตามข้อตกลงระดับบริการ</t>
  </si>
  <si>
    <t>4.รายงานอุบัติการณ์ </t>
  </si>
  <si>
    <t>6.รายงานกิจกรรมการทำงานของฝ่ายที่นิสสันกรุงเทพ</t>
  </si>
  <si>
    <t>7.รายงานการประเมินความพึงพอใจ</t>
  </si>
  <si>
    <t>8.ผลการประเมินความพึงพอใจของผู้ใช้บริการระบบเทคโนโลยีสารสนเทศ</t>
  </si>
  <si>
    <t>ระดับที่ 1 ของการพัฒนา  ระดับแรกเป็นการวางพื้นฐานที่จำเป็นของระบบบริการในระบบที่สารสนเทศโรงพยาบาล </t>
  </si>
  <si>
    <t>แนวทางการดำเนินงานการจัดระบบบริการเทคโนโลยีสารสนเทศโรงพยาบาล</t>
  </si>
  <si>
    <t>6.การวิเคราะห์ข้อมูลอุบัติการณ์</t>
  </si>
  <si>
    <t>1.2การจัดทำข้อตกลงระดับบริการ</t>
  </si>
  <si>
    <t>1.การแก้ปัญหาที่มีสารสนเทศขัดข้อง</t>
  </si>
  <si>
    <t>2.การขอรายงาน</t>
  </si>
  <si>
    <t>3.การขอเปิดบัญชีผู้ใช้รายใหม่</t>
  </si>
  <si>
    <t>แก้ปัญหาให้เสร็จสิ้นภายใน 15 นาที</t>
  </si>
  <si>
    <t>ออกรายงานให้ได้ภายใน 2 วันทำการ</t>
  </si>
  <si>
    <t>เปิดบัญชีผู้ใช้รายใหม่ได้ภายใน 24 ชั่วโมง </t>
  </si>
  <si>
    <t>2.1ทบทวนผลดำเนินงานในระดับที่ 1</t>
  </si>
  <si>
    <t>2.2 การจัดระบบจัดการอุบัติการณ์  (incidence Management)</t>
  </si>
  <si>
    <t>2.3การจัดการปัญหา (Problem managem)</t>
  </si>
  <si>
    <t>การควบคุมคุณภาพระบบเทคโนโลยีสารสนเทศโรงพยาบาล</t>
  </si>
  <si>
    <t>ระดับที่ 1 การเริ่มต้นจัดการให้เกิดระบบการควบคุมคุณภาพข้อมูลในระบบเทคโนโลยีสารสนเทศโรงพยาบาล</t>
  </si>
  <si>
    <t>1.แบบฟอร์ม/หน้าจอบันทึกข้อมูล</t>
  </si>
  <si>
    <t>2.รายงานผลการตรวจสอบคุณภาพข้อมูล</t>
  </si>
  <si>
    <t>3.แนวทางการพัฒนาคุณภาพข้อมูล</t>
  </si>
  <si>
    <t>2.ระบบตรวจสอบคุณภาพข้อมูลผู้ป่วยนอกและผู้ป่วยใน</t>
  </si>
  <si>
    <t>4.รายงานผลการตรวจสอบคุณภาพและแนวทางการแก้ปัญหา</t>
  </si>
  <si>
    <t xml:space="preserve">5.คะแนนคุณภาพทุกด้านไม่ต่ำกว่าร้อยละ 80 </t>
  </si>
  <si>
    <t>3.ระบบตรวจสอบคุณภาพ ICD ของผู้ป่วยนอกและผู้ป่วยใน</t>
  </si>
  <si>
    <t>ระดับที่ 2 ระบบเกิดขึ้นและเริ่มต้นจากการขับเคลื่อน การควบคุมคุณภาพข้อมูลในระบบเทคโนโลยีสารสนเทศโรงพยาบาล</t>
  </si>
  <si>
    <t>3.รายงานผลปรับปรุงระบบตรวจสอบคุณภาพข้อมูล</t>
  </si>
  <si>
    <t>4.รายงานผลปรับปรุงคนใจพัฒนาคุณภาพข้อมูล</t>
  </si>
  <si>
    <t>5.รายงานคุณภาพข้อมูล</t>
  </si>
  <si>
    <t>2. แบบฟอร์ม/หน้าจอที่ปรับปรุงใหม่</t>
  </si>
  <si>
    <t>1.ทวนผลการดำเนินงานในระดับที่ 2</t>
  </si>
  <si>
    <t>3.การวิเคราะห์ข้อมูล</t>
  </si>
  <si>
    <t>4.การสร้างคลังข้อมูล</t>
  </si>
  <si>
    <t>1.แรงงานผลกระทบการดำเนินงานในระดับที่ 2</t>
  </si>
  <si>
    <t>2. รายงานผลการปรับปรุงระบบกลไกตรวจสอบและพัฒนาคุณภาพข้อมูล</t>
  </si>
  <si>
    <t>3.ผลการวิเคราะห์ข้อมูล</t>
  </si>
  <si>
    <t>4.คลังข้อมูลผู้ป่วยนอก</t>
  </si>
  <si>
    <t>5.คลังข้อมูลผู้ป่วยใน</t>
  </si>
  <si>
    <t>6.โครงการพัฒนาคุณภาพการรักษาโรคโดยการใช้ข้อมูลขับเคลื่อน</t>
  </si>
  <si>
    <t>1.ระบบตรวจสอบคุณภาพข้อมูลผู้ป่วยนอกและผู้ป่วยในที่ดำเนินงานได้อย่างต่อเนื่อง</t>
  </si>
  <si>
    <t>2.ระบบตรวจสอบคุณภาพรหัส ICD ของผู้ป่วยนอกและผู้ป่วยในที่ดำเนินการได้อย่างต่อเนื่อง</t>
  </si>
  <si>
    <t>3.รายงานผลการตรวจสอบคุณภาพและแนวทางการแก้ไขปัญหา</t>
  </si>
  <si>
    <t>4.คะแนนคุณภาพ ทุกด้านไม่ต่ำกว่าร้อยละ 95</t>
  </si>
  <si>
    <t>5.มีการใช้ผลการวิเคราะห์ข้อมูลเพื่อนำมาปรับปรุงให้เกิดโครงการพัฒนาคุณภาพข้อมูลมา
ขับเคลื่อนโครงการ ( Data Driver project )</t>
  </si>
  <si>
    <t>1.1การจัดมาตรฐานแบบฟอร์มหน้าจอบันทึกข้อมูล</t>
  </si>
  <si>
    <t>1.2การฝึกอบรมการบันทึกข้อมูลให้ได้มาตรฐาน</t>
  </si>
  <si>
    <t>1.3การจัดระบบการตรวจสอบคุณภาพข้อมูล</t>
  </si>
  <si>
    <t>1.4การสร้างกลไกพัฒนาคุณภาพข้อมูล</t>
  </si>
  <si>
    <t>ระดับที่ 2 ของการพัฒนา การยกระดับการควบคุมคุณภาพข้อมูลในระบบเทคโนโลยีสารสนเทศโรงพยาบาลขึ้นสู่ระดับที่ 2 เป็นการสร้างความแข็งแรงให้กับระบบที่เกิดขึ้นมาในระดับที่ 1 จึงมั่นใจว่าระบบนี้สามารถดำเนินการได้จริงและทำให้งานดีขึ้น</t>
  </si>
  <si>
    <t xml:space="preserve">2.1ทบทวนผลการดำเนินงานในระดับที่ 1 </t>
  </si>
  <si>
    <t>ระดับที่ 3 การพัฒนา การยกระดับการควบคุมคุณภาพข้อมูลในระบบเทคโนโลยีสารสนเทศโรงพยาบาลขึ้นสู่ระดับที่ 3 เป็นการสร้างความแข็งแรงให้กับระบบที่พัฒนาจากระดับที่ 1 และ 2 ให้มั่นใจว่าระบบนี้สามารถดำเนินการได้อย่างมั่นคงและยั่งยืนระดับที่ 3 ประกอบด้วยดังนี้</t>
  </si>
  <si>
    <t>3.1ทบทวนผลงานระดับที่</t>
  </si>
  <si>
    <t>3.2 การวิเคราะห์ข้อมูล</t>
  </si>
  <si>
    <t>3.3การสร้างคลังข้อมูล</t>
  </si>
  <si>
    <t>การควบคุมคุณภาพการพัฒนาโปรแกรมที่ใช้ในโรงพยาบาล (Quality control of Hospital Software Development )</t>
  </si>
  <si>
    <t>ระดับที่ 1</t>
  </si>
  <si>
    <t>ระดับที่ 2</t>
  </si>
  <si>
    <t>ระดับที่ 3</t>
  </si>
  <si>
    <t>การเริ่มต้นจัดการให้เกิดระบบ</t>
  </si>
  <si>
    <t>ระบบเกิดขึ้นแล้วเริ่มต้นจากการขับเคลื่อน </t>
  </si>
  <si>
    <t xml:space="preserve">ลองขับเคลื่อนแล้วเสริมระบบให้แข็งแกร่งและมั่นคงยั่งยืน </t>
  </si>
  <si>
    <t>2.การวิเคราะห์ระบบงานปัจจุบัน</t>
  </si>
  <si>
    <t>6.การสร้างพจนานุกรมข้อมูล</t>
  </si>
  <si>
    <t>1.การรายงานผลการสำรวจปัญหาและความต้องการให้เกิดการพัฒนาโปรแกรม</t>
  </si>
  <si>
    <t>2.รายงานผลการวิเคราะห์ระบบงานปัจจุบัน</t>
  </si>
  <si>
    <t>3.เอกสารการออกแบบระบบงานใหม่ด้านขั้นตอนการทำงาน</t>
  </si>
  <si>
    <t>4.เอกสารการออกแบบหน้าจอและสว่างติดต่อกับผู้ใช้งาน</t>
  </si>
  <si>
    <t>5.เอกสารการออกแบบฐานข้อมูลสำหรับระบบงานใหม่</t>
  </si>
  <si>
    <t>6.พจนานุกรมข้อมูล</t>
  </si>
  <si>
    <t>7.คู่มือการใช้โปรแกรม</t>
  </si>
  <si>
    <t>8.รายงานผลการประเมินความพึงพอใจ </t>
  </si>
  <si>
    <t>1.เอกสารการวิเคราะห์ระบบ</t>
  </si>
  <si>
    <t>2. เอกสารการออกแบบระบบ (Flow chart ,Data flow ,ออกแบบหน้าจอ)</t>
  </si>
  <si>
    <t>3.เอกสารการออกแบบฐานข้อมูล  (ER diagram  Data Dictionary)</t>
  </si>
  <si>
    <t>4. คู่มือการใช้โปรแกรม</t>
  </si>
  <si>
    <t xml:space="preserve">5.ผลการประเมินความพึงพอใจ </t>
  </si>
  <si>
    <t>1.ทบทวนผลการดำเนินงานในระดับ</t>
  </si>
  <si>
    <t>1.รายงานผลทบทวนการดำเนินงานแนวระดับที่ 1</t>
  </si>
  <si>
    <t>2. เอกสารการวิเคราะห์ออกแบบระบบและคู่มือฉบับปรับปรุงใหม่</t>
  </si>
  <si>
    <t>3.เอกสารควบคุมรุ่นของโปรแกรม</t>
  </si>
  <si>
    <t>4.หมายเหตุในรหัสต้นฉบับ</t>
  </si>
  <si>
    <t>5.แนวทางการตรวจสอบคุณภาพโปรแกรม </t>
  </si>
  <si>
    <t>3.การตรวจสอบคุณภาพโปรแกรม</t>
  </si>
  <si>
    <t>5.การจัดโครงการพัฒนาโปรแกรม</t>
  </si>
  <si>
    <t>3.รายงานผลการตรวจสอบคุณภาพโปรแกรม</t>
  </si>
  <si>
    <t>4.รายงานการประเมินความพึงพอใจ</t>
  </si>
  <si>
    <t>5.เอกสารการจัดโครงการพัฒนาโปรแกรม</t>
  </si>
  <si>
    <t>2. ปรับปรุงเอกสารการวิเคราะห์ออกแบบระบบรวมถึงคู่มือและหมายเหตุในรหัส
ต้นฉบับที่ยังไม่เหมาะสม</t>
  </si>
  <si>
    <t>2.เอกสารการออกแบบระบบทหารข้อมูล</t>
  </si>
  <si>
    <t>3.คู่มือการใช้โปรแกรม</t>
  </si>
  <si>
    <t>4.รายงานผลการตรวจสอบคุณภาพโปรแกรม</t>
  </si>
  <si>
    <t>5.รายงานการประเมินความพึง</t>
  </si>
  <si>
    <t xml:space="preserve">6.เอกสารการจัดการโครงการพัฒนาโปรแกรม </t>
  </si>
  <si>
    <t xml:space="preserve">ระดับที่ 1 การเริ่มต้นการควบคุมคุณภาพการพัฒนาโปรแกรมที่ใช้ในโรงพยาบาล 
 ระดับที่ 1 ของการพัฒนา ระยะแรกเป็นการวางพื้นฐานที่จำเป็นการควบคุมคุณภาพการพัฒนาโปรแกรมที่ใช้ในโรงพยาบาลประกอบด้วยดังนี้
</t>
  </si>
  <si>
    <t>1.1การระบุปัญหาความต้องการให้เกิดการพัฒนาโปรแกรม</t>
  </si>
  <si>
    <t>1.2การวิเคราะห์ระบบงานปัจจุบัน</t>
  </si>
  <si>
    <t>1.3การออกแบบระบบใหม่ด้านขั้นตอนการทำงาน</t>
  </si>
  <si>
    <t>1.4การออกแบบหน้าจอและส่วนติดต่อกับผู้ใช้งาน</t>
  </si>
  <si>
    <t>1.5การออกแบบฐานข้อมูลสำหรับฐานข้อมูลใหม่</t>
  </si>
  <si>
    <t>1.6การสร้างพจนานุกรมข้อมูล</t>
  </si>
  <si>
    <t>1.7การจัดทำคู่มือสำหรับผู้ใช้งานโปรแกรมและการอบรม</t>
  </si>
  <si>
    <t xml:space="preserve">1.8การประเมินความพึงพอใจของผู้ใช้งานโปรแกรม </t>
  </si>
  <si>
    <t xml:space="preserve">ระดับที่ 2 ของการพัฒนาการ ของการพัฒนาการยกระดับการจัดระบบบริการใน ของการพัฒนาการยกระดับการจัดระบบบริการในระบบเทคโนโลยี ของการพัฒนาการยกระดับการจัดระบบบริการในระบบเทคโนโลยีสาร ของการพัฒนาการยกระดับการจัดระบบบริการในระบบเทคโนโลยีสารสนเทศโรงพยาบาลขึ้น เป็น เป็นการสร้างความเข้มแข็งให้กับระบบที่ เป็นการสร้างความเข้มแข็งให้กับระบบที่กำ ให้มั่นใจว่าระบบนี้สามารถดำเนินงานได้จริงแลทำให้งานดีขึ้นระดับที่ 2 ประกอบดังนี้ 
</t>
  </si>
  <si>
    <t>2.1ทบทวนผลการดำเนินงานในระดับ</t>
  </si>
  <si>
    <t>2.3การจัดระบบควบคุมรุ่นของโปรแกรม (Software Version control)</t>
  </si>
  <si>
    <t>2.4การเขียนหมายเหตุในรหัสต้นฉบับ  (Source Code Comment)</t>
  </si>
  <si>
    <t>ระดับที่ 3 ของการพัฒนาการ การยกระดับการ ของการพัฒนาการยกระดับการควบคุมคุณภาพการพัฒนาโปรแกรมที่ใช้ในโรงพยาบาลขึ้น เป็น เป็นการสร้างความแข็งแรงให้ เป็นการสร้างความแข็งแรงให้กับระบบที่พัฒนาจาก 2 มั่น มั่นใจว่าระบบนี้สามารถดำเนินงานได้อย่างมั่นคงและยั่งยืน ระดับที่ 3 ประกอบได้ดังนี้</t>
  </si>
  <si>
    <t>3.1การทบทวนการดำเนินงานในระดับที่ 2</t>
  </si>
  <si>
    <t>3.2 การตรวจสอบคุณภาพโปรแกรม</t>
  </si>
  <si>
    <t>3.3การประเมินความพึงพอใจของผู้ใช้โปรแกรม</t>
  </si>
  <si>
    <t>3.4การจัดการโครงการพัฒนาโปรแกรม</t>
  </si>
  <si>
    <t>3.5กระบวนการตอบสนองคำร้องของผู้ใช้ (Request  Fulfillment)</t>
  </si>
  <si>
    <t>การจัดการศักยภาพและการจัดการการเปลี่ยนแปลงในระบบเทคโนโลยีสารสนเทศโรงพยาบาล</t>
  </si>
  <si>
    <t>2.การวิเคราะห์ช่องว่า (Gap analysis)</t>
  </si>
  <si>
    <t>1.รายงานผลการสำรวจทรัพยากรด้านเทคโนโลยีสารสนเทศ</t>
  </si>
  <si>
    <t>2.รายงานผลการวิเคราะห์ช่องว่าง</t>
  </si>
  <si>
    <t>3.แผนเพิ่มศักยภาพด้านเทคโนโลยีสารสนเทศ</t>
  </si>
  <si>
    <t>4.แบบประเมินสมรรถนะบุคลากรฝ่ายเทคโนโลยีสารสนเทศ</t>
  </si>
  <si>
    <t>5.ผลการประเมินสมรรถนะบุคลากรฝ่ายเทคโนโลยีสารสนเทศ</t>
  </si>
  <si>
    <t>6.แผนพัฒนาสมรรถนะบุคลากรฝ่ายเทคโนโลยีสารสนเทศ</t>
  </si>
  <si>
    <t>1.ทะเบียนทรัพยากรในระบบเทคโนโลยีสารสนเทศ</t>
  </si>
  <si>
    <t>2.การวิเคราะห์ช่องว่าง</t>
  </si>
  <si>
    <t>3.การเพิ่มศักยภาพ</t>
  </si>
  <si>
    <t>4.ผลการประเมินสมรรถนะ</t>
  </si>
  <si>
    <t xml:space="preserve">5.แผนพัฒนาสมรรถนะรายบุคคล </t>
  </si>
  <si>
    <t>2.แผนการจัดการศักยภาพและแผนพัฒนาสมรรถนะฉบับปรับปรุง</t>
  </si>
  <si>
    <t>3.แผนจัดการเปลี่ยนแปลงระบบการทำงาน </t>
  </si>
  <si>
    <t>2. การปรับปรุงแบบประเมินสมรรถนะและผลการประเมินสมรรถนะในรอบปีใหม่</t>
  </si>
  <si>
    <t>3.การปรับปรุงแผนพัฒนาสมรรถนะรายบุคคล</t>
  </si>
  <si>
    <t>ระดับที่ 3 ระบบขับเคลื่อนแล้วเสริมระบบให้แข็งแกร่งและมั่นคงยั่งยืนการจัดการศักยภาพและการเปลี่ยนแปลงในระบบเทคโนโลยีสารสนเทศโรงพยาบาล</t>
  </si>
  <si>
    <t>3.สร้างระบบจัดการเปลี่ยนแปลง</t>
  </si>
  <si>
    <t>2. แผนการจัดการศักยภาพและแผนพัฒนาสมรรถนะฉบับปรับปรุง</t>
  </si>
  <si>
    <t>3.ระบบจัดการการเปลี่ยนแปลง</t>
  </si>
  <si>
    <t>1.การปรับปรุงแผนพัฒนาศักยภาพ</t>
  </si>
  <si>
    <t>4.ระบบการจัดการการเปลี่ยนแปลน</t>
  </si>
  <si>
    <t>ทำแล้ว</t>
  </si>
  <si>
    <t>เปลี่ยนแปลงวิธีการทำงานเพื่อลด
โอกาสที่จะเกิดเหตุการณ์</t>
  </si>
  <si>
    <t>1.ทำสัญญากับบริษัทขายเครื่องแม่ข่ายให้ต้องจัดเครื่องสำรองเตรียมไว้ให้ตลอด 
24 ชั่วโมงเครื่องเสียต้องยกเครื่องำรองมาทดแทนทันที่</t>
  </si>
  <si>
    <t>2.ทำสัญญาจ้างบริษัทภายนอกให้รับผิดชอบกรณีเครื่องแม่ข่ายชำรุดต้องรับดำเนิน
การกู้คืนให้สำเร็จภายใน 1 ชั่วโมง</t>
  </si>
  <si>
    <t>1.ติดตั้งเครือข่ายที่สามารถกำหนดให้เป็นเครือข่ายจริงได้ทันทีเมื่อเครือข่ายหยุด
ทำงานโดยติดตั้งไว้เป็นอิสระจากเครือข่ายจริง</t>
  </si>
  <si>
    <t>2.ทำสัญญากับบริษัทผู้เขี่ยวชาญด้านระบบเครือข่ายให้ส่งผู้เชี่ยวชาญมาแก้ปัญหา
ให้ภายใน 4 ชั่วโมง</t>
  </si>
  <si>
    <t>Level2 มีการดำเนินการตามแผน IT ที่สอดคล้องกับแผนโรงพยาบาล เกิดผลสำเร็จ
ในบางโครงการ</t>
  </si>
  <si>
    <t>เอกสารสำคัญ สำหรับการพัฒนา
คุณภาพขึ้นสู่ ระดับที่ 2</t>
  </si>
  <si>
    <t>เอกสารสำคัญ สำหรับการพัฒนา
คุณภาพขึ้นสู่ ระดับที่ 1</t>
  </si>
  <si>
    <t> 1.ทะเบียน Hardware, Software,network และข้อมูลสำคัญ
 (ทะเบียนทรัพยากรด้านเทคโนโลยีสรสนเทศ)</t>
  </si>
  <si>
    <t> 2.รายงานผลการประเมินความเสี่ยง (การประเมินความเสี่ยง การให้คะแนนความเสี่ยง
 และรายงานผลการประเมินความเสี่ยง)</t>
  </si>
  <si>
    <t> 5.รายงานผลประเมินตามดำเนินการแผนจัดการความเสี่ยง (รายงานการประเมินผล
ดำเนินการจัดการความเสี่ยง)</t>
  </si>
  <si>
    <t>1.ติดตั้งเครื่องตัดไฟอัตโนมัติเมื่อืเกิดกระแสไฟฟรั่วหรือกระแสไฟเกินใน
ห้องเครื่องแม่ข่าย</t>
  </si>
  <si>
    <t xml:space="preserve"> หัวข้อย่อย / 
เป้าหมายในการควบคุม</t>
  </si>
  <si>
    <t>พัฒนาโปรแกรมสำเร็จโดยเปล่าประโยชน์(ผู้ใช้ไม่นำไปใช้งาน)</t>
  </si>
  <si>
    <t>1 .การเสียข้อมูลใฐานข้อมูลและข้อมูลที่สำรองไว้จนหมดในเวลาเดียวกัน </t>
  </si>
  <si>
    <t>4.การจัดทำแผนปฏิบัติการเพื่อจัดการความเสี่ยง</t>
  </si>
  <si>
    <t>3.การวางกลยุทธ์เพื่อจัดการ
ความเสี่ยง</t>
  </si>
  <si>
    <t>5.การประเมินผลการจัดการ
ความเสี่ยง</t>
  </si>
  <si>
    <t>2.การประเมินความเสี่ยง การให้คะแนนความเสี่ยง และรายงานผลการประเมิน
ความเสี่ยง</t>
  </si>
  <si>
    <t>1.ทบทวนผลการดำเนินงาน
ในระดับที่ 2</t>
  </si>
  <si>
    <t>2.การประเมินความเสี่ยงที่จะเกิดขึ้นต่อทรัพยากรด้านเทคโนโลยีสารสนเทศในปัจจุบัน</t>
  </si>
  <si>
    <t>4.วิเคราะห์เปรียบเทียบรายการความเสี่ยงเดิมกับรายการความเสี่ยงที่ประเมินใหม่</t>
  </si>
  <si>
    <t>6.การประเมินการจัดการ
ความเสี่ยง</t>
  </si>
  <si>
    <t>ระดับที่ 3 การขับเคลื่อนแล้วเสริมระบบให้แข็งแกร่งและมั่นคงยั่งยืน</t>
  </si>
  <si>
    <t>4.การประเมินความเข้าใจ
ระเบียบปฏิบัติของ</t>
  </si>
  <si>
    <t>5.ถ้าการวิเคราะห์ผลการ
ประเมินความรับรู้และเข้าใจ</t>
  </si>
  <si>
    <t>9.การวิเคราะห์ผลการประเมิน
การปฏิบัติตามระเบียบ</t>
  </si>
  <si>
    <t>10.การปรับปรุงศูนย์ข้อมูล
( Data Cente-r Server Room)</t>
  </si>
  <si>
    <t>สำหรับการพัฒนาคุณภาพขึ้นสู่
 ระดับที่ 1</t>
  </si>
  <si>
    <t>11.การจัดทำแผนการดำเนินการของหน่วยงานต่างๆเมื่อระบบล่ม (Businessenal continuity Plan - BCP) และแผนดำเนินการเมื่อเกิดภัยพิบัติ เช่น อัคคีภัย</t>
  </si>
  <si>
    <t>1.ทบทวนการดำเนินงาน
ในระดับที่ 1</t>
  </si>
  <si>
    <t>2.ปรับปรุงนโยบายและระเบียบ
ปฏิบัติที่ยังไม่ชัดเจนกำกวม</t>
  </si>
  <si>
    <t>3.เพิ่มระเบียบปฏิบัติด้านความเข้าใจถึงข้อมูลผู้ป่วยและป้องกันความลับและความเป็นส่วนตัวของข้อมูลผู้ป่วยรวมถึงส่งข้อมูลผู้ป่วยผ่านสื่อโซเชียลมีเดีย</t>
  </si>
  <si>
    <t>4.ประชาสัมพันธ์นโยบายและ
ระเบียบปฏิบัติให้ผู้ใช้งานระบบทุกคน </t>
  </si>
  <si>
    <t>5.การประเมินความรับรู้และ
ระเบียบปฏิบัติของผู้ใช้งานระบบทุกคน</t>
  </si>
  <si>
    <t>6.การประเมินความเข้าใจใน
ระเบียบปฏิบัติของผู้ใช้งานระบบทุกคน</t>
  </si>
  <si>
    <t>11.การวิเคราะห์ผลการประเมิน
การปฏิบัติตามระเบียบ</t>
  </si>
  <si>
    <t>12.ทบทวนผลการปรับปรุง
ศูนย์ข้อมูลระดับที่ 1</t>
  </si>
  <si>
    <t>13.การปรับปรุงศูนย์ข้อมูล
ระดับที่ 2</t>
  </si>
  <si>
    <t>14.ปรับปรุงแผน bcp และ
แผนรับภัยพิบัติ</t>
  </si>
  <si>
    <t xml:space="preserve">15.ซ้อมแผน bcp รับแผน
รับภัยพิบัติ </t>
  </si>
  <si>
    <t>2. ปรับปรุงข้อตกลงระดับบริการที่
ไม่เหมาะ</t>
  </si>
  <si>
    <t>3.การประเมินการดำเนินการตาม
ข้อตกลงระดับบริการ</t>
  </si>
  <si>
    <t>4.การวิเคราะห์ผลการดำเนินงาน
ตามข้อตกลงระดับบริการ</t>
  </si>
  <si>
    <t>7.การวิเคราะห์กิจกรรมการทำงาน
ของฝ่ายที่สารสนเทศ</t>
  </si>
  <si>
    <t>8.การประเมินความพึงพอใจของ
ผู้ใช้บริการ</t>
  </si>
  <si>
    <t xml:space="preserve">ระดับที่ 2 ระบบเกิดขึ้นและเริ่มต้นจากการขับเคลื่อนการจัดการระบบที่สารสนเทศโรงพยาบาล </t>
  </si>
  <si>
    <t>ระดับที่ 3 การขับเคลื่อนแล้วเสริมระบบให้แข็งแกร่งและมั่นคงยั่งยืนการจัดระบบบริการเทคโนโลยีสารสนเทศโรงพยาบาล</t>
  </si>
  <si>
    <t>2. ปรับปรุงข้อตกลงระดับบริการ
ที่ไม่เหมาะ</t>
  </si>
  <si>
    <t>3.การประเมินการดำเนินการของ
ข้อตกลงระดับบริการ</t>
  </si>
  <si>
    <t>4.การวิเคราะห์ผลการดำเนินการ
ตามข้อตกลงระดับบริการ</t>
  </si>
  <si>
    <t>8.การประเมินความพึงพอใจ
ของผู้ใช้บริการ</t>
  </si>
  <si>
    <t>ระดับที่ 1 การเริ่มต้นจัดการระบบบริการในระบบเทคโนโลยีสารสนเทศ</t>
  </si>
  <si>
    <t xml:space="preserve">ระดับที่ 2 ของการพัฒนาการยกระดับการจัดการบริการในโรงพยาบาลขึ้นสู่ระดับที่ 2 เป็นการสร้างความแข็งแรงให้กับระบบที่เกิดขึ้นมาจากระดับที่ 1 ให้มั่นใจว่าระบบนี้สามารถดำเนินการได้จริงและทำงานได้ดีขึ้นระดับที่ 2 </t>
  </si>
  <si>
    <t>1.การจัดการมาตรฐานแบบฟอร์ม
/หน้าจอบันทึกข้อมูล</t>
  </si>
  <si>
    <t>3.การจัดการระบบตรวจสอบ
คุณภาพข้อมูล</t>
  </si>
  <si>
    <t>4.การสร้างกลไกพัฒนา
คุณภาพข้อมูล</t>
  </si>
  <si>
    <t>1.ทบทวนผลการดำเนินงาน
ในระดับที่ 1</t>
  </si>
  <si>
    <t>2. ปรับปรุงแบบฟอร์ม/หน้าจอ
ที่ไม่เหมาะสม</t>
  </si>
  <si>
    <t>3.การปรับปรุงระบบตรวจสอบ
คุณภาพข้อมูล</t>
  </si>
  <si>
    <t>4.การปรับปรุงกลไกพัฒนา
คุณภาพข้อมูล</t>
  </si>
  <si>
    <t>5.การยกระดับคุณภาพข้อมูล
ให้สูงขึ้น</t>
  </si>
  <si>
    <t>2. ปรับปรุงระบบและกลไกที่ยัง
ไม่เหมาะสม</t>
  </si>
  <si>
    <t>5.การใช้ข้อมูลและสารสนเทศเพื่อเพิ่มคุณภาพการรักษาโรคเพิ่มความปลอดภัยผู้ป่วยและเพิ่อประสิทธิภาพของโรงพยาบาล</t>
  </si>
  <si>
    <t>ระดับที่ 1 ของการพัฒนาระดับและเป็นการวางพื้นฐานที่จำเป็นของการควบคุมคุณภาพข้อมูลในระบบเทคโนโลยีสารสนเทศโรงพยาบาลประกอบด้วยขั้นตอนดังนี้</t>
  </si>
  <si>
    <t>ระดับที่ 3 การสร้างความยั่งยืนการควบคุมคุณภาพข้อมูลในระบบเทคโนโลยีสารสนเทศโรงพยาบาล</t>
  </si>
  <si>
    <t xml:space="preserve">3.4การใช้ข้อมูลและสารสนเทศเพื่อเพิ่มคุณภาพการรักษาโรคเพื่อความปลอดภัยผู้ป่วยและ
เพิ่มประสิทธิภาพของโรงพยาบาล </t>
  </si>
  <si>
    <t>1. การระบุปัญหาความต้องการให้
เกิดการพัฒนาโปรแกรม</t>
  </si>
  <si>
    <t>3.การออกแบบระบบงานใหม่ด้าน
ขั้นตอนการทำงาน</t>
  </si>
  <si>
    <t>4.การออกแบบระบบหน้าจอและ
ส่วนติดต่อกับผู้ใช้งาน</t>
  </si>
  <si>
    <t>5.การออกแบบฐานข้อมูลสำหรับ
ระบบงานใหม่</t>
  </si>
  <si>
    <t>7.การจัดทำคู่มือสำหรับผู้ใช้งาน
โปรแกรมและการอบรม</t>
  </si>
  <si>
    <t>8.การประเมินความพึงพอใจของ
ผู้ใช้โปรแกรม</t>
  </si>
  <si>
    <t>2. ปรับปรุงเอกสารการวิเคราะห์
ออกแบบระบบรวมถึงคู่มือที่ยังไม่เหมาะสม</t>
  </si>
  <si>
    <t>3.การจัดระบบควบคุมรุ่นของ
โปรแกรม (Software Version control)</t>
  </si>
  <si>
    <t>5.การจัดระบบตรวจสอบคุณภาพ
โปรแกรม</t>
  </si>
  <si>
    <t>ระดับที่ 2 ระบบเกิดขึ้นและเริ่มต้นการ
ขับเคลื่อน</t>
  </si>
  <si>
    <t>สำหรับผู้ให้คำปรึกษาการพัฒนาคุณภาพ
ขึ้นสู่ระดับ 2</t>
  </si>
  <si>
    <t>สำหรับผู้ให้คำปรึกษาการพัฒนาคุณภาพ
ขึ้นสู่ระดับ 3</t>
  </si>
  <si>
    <t>4.การประเมินความพึงพอใจของ
ผู้ใช้</t>
  </si>
  <si>
    <t>1.การสำรวจทรัพยากรด้าน
เทคโนโลยีสารสนเทศ</t>
  </si>
  <si>
    <t>6.การวางแผนพัฒนาบุคลากร
เทคโนโลยีสารสนเทศ</t>
  </si>
  <si>
    <t>ระดับที่ 1 การเริ่มต้นจากการให้เกิดระบบการจัดศักยภาพและการเปลี่ยนแปลงในระบบเทคโนโลยีสารสนเทศโรงพยาบาล</t>
  </si>
  <si>
    <t>1.ทบทวนผลการดำเนินงานใน
ระดับที่ 1</t>
  </si>
  <si>
    <t>2. ปรับปรุงแผนการจัดการศักยภาพ
และแผนพัฒนาสมรรถนะที่ยังไม่เหมาะสม</t>
  </si>
  <si>
    <t>3.การวางแผนจัดการการเปลี่ยน
แปลงระบบการทำงาน</t>
  </si>
  <si>
    <t>ระดับที่ 2 การจัดการศักยภาพและการเปลี่ยนแปลงในระบบเทคโนโลยีสารสนเทศโรงพยาบาล</t>
  </si>
  <si>
    <t>1.ทบทวนผลการดำเนินงานใน
ระดับที่ 2</t>
  </si>
  <si>
    <t>2. การปรับปรุงแผนการจัดการ
ศักยภาพและแผนพัฒนาสมรรถนะที่ยังไม่เหมาะ</t>
  </si>
  <si>
    <t>2. เอกสารการวิเคราะห์ออกแบบระบบและคู่มือฉบับปรับปรุงใหม่หมายเหตุในรหัสต้น
ฉบับเพิ่มเติม</t>
  </si>
  <si>
    <t>อันดับ
ความสำคัญ</t>
  </si>
  <si>
    <t>2.ตั้งเวลาให้โปรแกรมสแกนหาไวรัสในเครื่องทุกๆวันในช่วงเวลาพักรับประทานอาหาร
กลางวัน</t>
  </si>
  <si>
    <t xml:space="preserve">ฐานข้อมูลโรงพยาบาลและข้อมูลที่สำรองเก็บไว้เป็นคนละตึกของโรงพยาบาลที่ไม่ได้อยู่ในหมู่ตึกเดียวกันมีระยะห่างกัน 800 เมตรโอกาสที่จะสูญเสียข้อมูลทั้งสองพร้อมกันเช่นไฟไหม้ทั้ง 2 ตึกมีโอกาสขึ้นได้น้อยมากจึงยอมรับความเสี่ยง </t>
  </si>
  <si>
    <t>การเชื่อมต่ออินเตอร์เน็ตของโรงพยาบาลมี 2 จุดเชื่อมต่อกับบริษัท a และบริษัท B โดยโอกาสที่จุดเชื่อมทั้ง 2 จุดจะขาดการเชื่อมต่อพร้อมกันมีโอกาสเกิดขึ้นได้น้อยมากจึงยอมรับความเสี่ยง</t>
  </si>
  <si>
    <t>เปลี่ยนแปลงโปรแกรมโดยกำหนดให้ไม่สามารถลบข้อมูลออกจากฐานข้อมูลได้โดยให้ใช้การยกเลิกข้อมูลที่ผิดพลาดและเพิ่มข้อมูลใหม่ที่ถูกต้องเข้าไปทดแทนได้</t>
  </si>
  <si>
    <t>ขั้นตอนที่สำคัญในการจัดการความเสี่ยงประกอบไปด้วย ขั้นตอนดังนี้</t>
  </si>
  <si>
    <t xml:space="preserve">เครื่องคอมพิวเตอร์ติดไวรัส
</t>
  </si>
  <si>
    <t>ระดับที่2 ระบบเกิดขึ้นและเริ่มต้นการขับเคลื่อนในการพัฒนาระบบจัดการวามเสี่ยงการจัดการระบบบริการในระบบเทคโนโลยีสารสนเทศ</t>
  </si>
  <si>
    <t>3.วิเคราะห์เปรียบเทียบรายการความเสี่ยงดำเนินการความเสี่ยงที่ประเมินใหม่</t>
  </si>
  <si>
    <t>4.การทำแผนปฏิบัติการเพื่อจัดการ
ความเสี่ยง</t>
  </si>
  <si>
    <t>2.ปรับปรุงนโยบายและระเบียบ
ปฏิบัติที่ยังไม่ชัดเจน กำกวม</t>
  </si>
  <si>
    <t>3.การประเมินความรับรู้และระเบียบ
ปฏิบัติของผู้ใช้งานระบบทุกคน</t>
  </si>
  <si>
    <t>5.การวิเคราะห์ผลการประเมินความ
รับรู้และเข้าใจ</t>
  </si>
  <si>
    <t>12.จัดทำแผนกู้คืน และแผนการตรวจ
สอบความมั่นคง</t>
  </si>
  <si>
    <t>9.การวิเคราะห์ผลการประเมินการ
ปฏิบัติตามระเบียบ</t>
  </si>
  <si>
    <t>6.การปรับระเบียบปฏิบัติให้ผู้ใช้
ระบบเข้าใจง่าย ไม่กำกวม</t>
  </si>
  <si>
    <t>3. การประชาสัมพันธ์ข้อตกลงระดับ
ปริญาการไปสู่ผู้ใช้ระดับทุกคน</t>
  </si>
  <si>
    <t>4.การประเมินผลการดำเนินงานตาม
ข้อตกลงระดับบริการ</t>
  </si>
  <si>
    <t>8. การวิเคราะห์กิจกรรมการทำงาน
ฝ่ายสารสนเทศสารสนเทศ</t>
  </si>
  <si>
    <t>9.การประเมินความพึงพอใจของ
ผู้ใช้บริการ</t>
  </si>
  <si>
    <t>ระดับที่ 3 ระบบขับเคลื่อนแล้วเสริมสร้างให้แข็งแกร่งและมั่นคงยั่งยืนการควบคุมคุณภาพข้อมูลในระบบเทคโนโลยีสารสนเทศโรงพยาบาล</t>
  </si>
  <si>
    <t>ระดับที่ 2 การสร้างความแข็งแรงของการควบคุมสภาพการพัฒนาโปรแกรมที่ใช้ในโรงพยาบาล</t>
  </si>
  <si>
    <t>แนวทางการดำเนินการควบคุมคุณภาพการพัฒนาโปรแกรมที่ใช้ในโรงพยาบาล</t>
  </si>
  <si>
    <t>ระดับที่ 3 การสร้างความยั่งยืนการควบคุมคุณภาพการพัฒนาโปรแกรมที่ใช้ในโรงพยาบาล</t>
  </si>
  <si>
    <t>ระดับที่ 2 การสร้างความเข้มแข็งการจัดการบริการในที่สารสนเทศโรงพยาบาล</t>
  </si>
  <si>
    <t>แนวทางการดำเนินการการควบคุมคุณภาพข้อมูลในระบบเทคโนโลยีสารสนเทศโรงพยาบาล</t>
  </si>
  <si>
    <t>ระดับที่ 1 การเริ่มต้นควบคุมคุณภาพข้อมูลในระบบเทคโนโลยีสารสนเทศโรงพยาบาล</t>
  </si>
  <si>
    <t>ระดับที่ 2 การสร้างความแข็งแรงการควบคุมคุณภาพข้อมูลในระบบเทคโนโลยีสารสนเทศโรงพยาบาล</t>
  </si>
  <si>
    <t>7.การวิเคราะห์ผลการประเมินความ
รับรู้และเข้าใจ</t>
  </si>
  <si>
    <t>8.การปรับระเบียบปฏิบัติให้ผู้ใช้
ระบบเข้าใจง่ายไม่กำกวม</t>
  </si>
  <si>
    <t>9.การเพิ่มความรับรู้และเข้าใจ
ระเบียบปฏิบัติของผู้ใช้ระบบทุกคน</t>
  </si>
  <si>
    <t>1.แบบฟอร์ม(หรือหน้าจอ) บันทึกข้อมูลผู้ป่วยนอกและผู้ป่วยในที่มีองค์ประกอบ
ครบถ้วนทุกด้าน</t>
  </si>
  <si>
    <t>สำหรับผู้ให้คำปรึกษาการพัฒนาคุณภาพขึ้นสู่
ระดับ 3</t>
  </si>
  <si>
    <t>2.5.การจัดระบบตรวจสอบคุณภาพโปรแกรม</t>
  </si>
  <si>
    <t>ระดับที่3  การสร้างความแข็งแรงระบบความมั่นคงปลอดภัยในระบบเทคโนโลยีสารสนเทศ ระดับที่3</t>
  </si>
  <si>
    <t>2.ระบบตรวจสอบคุณภาพรหัส ICD ของผู้ป่วยนอกและผู้ป่วยในที่ดำเนินการได้อย่าง
ต่อเนื่อง</t>
  </si>
  <si>
    <t xml:space="preserve">1.1Server and Main Switching   Crash or  failure
</t>
  </si>
  <si>
    <t> อาจแยกประเมิน Server แต่ละเครื่องหรือประเมินทั้งห้องรวมกัน   (เลือก 0 หรือ 1 แต่ละข้อ)</t>
  </si>
  <si>
    <t>1.กายภาพของห้อง Server ระบบล็อคประตู</t>
  </si>
  <si>
    <t>ระบบสลับการทำงานเครื่องปรับอากาศ</t>
  </si>
  <si>
    <t>ระบบวัดอุณหภูมิ</t>
  </si>
  <si>
    <t>ระบบตรวจจับควัน</t>
  </si>
  <si>
    <t>ระบบแจ้งเตือนอัคคีภัย</t>
  </si>
  <si>
    <t>ถังดับเพลิงที่เหมาะสม</t>
  </si>
  <si>
    <t>ความสะอาด</t>
  </si>
  <si>
    <t>การกำจัดสิ่งของไม่จำเป็นและเชื้อไฟออกจากห้อง</t>
  </si>
  <si>
    <t>2.การจัดระเบียบสายสัญญาณและป้ายกำกับ</t>
  </si>
  <si>
    <t>สายสัญญาณด้านหน้า</t>
  </si>
  <si>
    <t>สายสัญญาณด้านหลัง</t>
  </si>
  <si>
    <t>ป้ายกำกับ Server</t>
  </si>
  <si>
    <t> แผนผังตำแหน่งสายและช่องสัญญาณ</t>
  </si>
  <si>
    <t>3.การป้องกันการโจมตีพื้นฐาน</t>
  </si>
  <si>
    <t>มี Firewall</t>
  </si>
  <si>
    <t>เก็บ log</t>
  </si>
  <si>
    <t>ตรวจสอบ  log เป็นระยะ</t>
  </si>
  <si>
    <t>1.2 Network Switching Crash or  failure</t>
  </si>
  <si>
    <t>1.กายภาพของตู้ Switching</t>
  </si>
  <si>
    <t>ระบบล็อคตู้</t>
  </si>
  <si>
    <t>การจัดการสิ่งของไม่จำเป็นและเชื้อไฟออกจากตู้</t>
  </si>
  <si>
    <t>2.การจัดระเบียบสายสัญญาณและป้องกันสัตว์กัดแทะ</t>
  </si>
  <si>
    <t>การป้องกันสัตว์กัดแทะ</t>
  </si>
  <si>
    <t>3.ระบบบำรุงรักษา</t>
  </si>
  <si>
    <t>ตรวจสอบและบำรุงรักษาเป็นประจำ</t>
  </si>
  <si>
    <t>1.3 Workstation and Printer  failure</t>
  </si>
  <si>
    <t>1.กายภาพของเครื่องคอมพิวเตอร์และอุปกรณ์ต่อพ่วง</t>
  </si>
  <si>
    <t>ระบบป้องกันสายไฟสายสัญญาณ</t>
  </si>
  <si>
    <t>ระบบป้องกันไฟตกไฟกระชาก</t>
  </si>
  <si>
    <t>การป้องกันน้ำและอาหารหก ใส่</t>
  </si>
  <si>
    <t>ระบบป้องกันคนนอกเข้าถึง</t>
  </si>
  <si>
    <t>2.ระบบปฏิบัติการและระบบขับเคลื่อน driver</t>
  </si>
  <si>
    <t>ถูกลิขสิทธิ์ทั้งหมด</t>
  </si>
  <si>
    <t>เป็นเวอร์ชั่นที่ทันสมัยหรือเหมาะสมที่สุด</t>
  </si>
  <si>
    <t>1.IT-Hardware</t>
  </si>
  <si>
    <t>2. it -System Software</t>
  </si>
  <si>
    <t>1.ระบบปฏิบัติการและระบบขับเคลื่อน driver</t>
  </si>
  <si>
    <t>เป็นเวอร์ชั่นที่ทันสมัยและเหมาะสมที่สุด</t>
  </si>
  <si>
    <t>2.แผ่นติดตั้งระบบปฏิบัติการในกรณีต้องกู้คืนระบบ</t>
  </si>
  <si>
    <t>มีแผ่นติดครบทั้งหมด</t>
  </si>
  <si>
    <t>3.It -Application</t>
  </si>
  <si>
    <t>3.1 Front Office</t>
  </si>
  <si>
    <t>1.การใช้ทรัพยากรของ Server</t>
  </si>
  <si>
    <t>พื้นที่ฮาร์ดดิสก์ยังเพียงพอ</t>
  </si>
  <si>
    <t>2.แทนติดตั้งระบบ his ในกรณีต้องกู้คืนระบบ</t>
  </si>
  <si>
    <t>มีแผ่นติดตั้งครบทั้งหมด</t>
  </si>
  <si>
    <t>1.การใช้ทรัพยากร Server</t>
  </si>
  <si>
    <t>2.แผ่นติดตั้ง his ในกรณีต้องกู้คืนระบบ</t>
  </si>
  <si>
    <t>4.It Communication   connectivity</t>
  </si>
  <si>
    <t>1.การใช้ทรัพยากรของระบบเครือข่าย</t>
  </si>
  <si>
    <t> Traffic ไม่เกินร้อยละ 80</t>
  </si>
  <si>
    <t> bandwidth ไม่เกินร้อยละ 80</t>
  </si>
  <si>
    <t>แยกระบบ has ออกจากระบบอินเตอร์เน็ต</t>
  </si>
  <si>
    <t>ตรวจสอบการบำรุงรักษาเป็นประจำ</t>
  </si>
  <si>
    <t>2. การเพิ่มสายสำรองกรณีผู้ให้บริการหยุดชะงัก</t>
  </si>
  <si>
    <t>มีสายสำรองที่ 2</t>
  </si>
  <si>
    <t>มีสายสำรองที่ 3</t>
  </si>
  <si>
    <t>3. ระบบบำรุงรักษา</t>
  </si>
  <si>
    <t>การตรวจสอบและบำรุงรักษาเป็นประจำ</t>
  </si>
  <si>
    <t>5.1 Backup error</t>
  </si>
  <si>
    <t>1.ขั้นตอนการปฏิบัติงานที่เหมาะ</t>
  </si>
  <si>
    <t>มีขั้นตอนการปฏิบัติงานชัดเจน</t>
  </si>
  <si>
    <t>ผู้สำรองข้อมูลเข้าใจและปฏิบัติได้ถูกต้อง</t>
  </si>
  <si>
    <t>2.ระบบตรวจสอบข้อมูลสำรอง</t>
  </si>
  <si>
    <t>มีระบบตรวจสอบความครบถ้วนสมบูรณ์</t>
  </si>
  <si>
    <t>มีการทดลอง Restore กลับ</t>
  </si>
  <si>
    <t>3.ระบบกำกับดูแลโดยผู้บังคับบัญชา</t>
  </si>
  <si>
    <t>กำกับดูแลเป็นประจำ</t>
  </si>
  <si>
    <t>5.2 Data Loss error</t>
  </si>
  <si>
    <t>1.ขั้นตอนปฏิบัติงานที่เหมาะสม</t>
  </si>
  <si>
    <t>ขั้นตอนการปฏิบัติงานชัดเจน</t>
  </si>
  <si>
    <t>ผู้บันทึกข้อมูลเข้าใจและปฏิบัติได้ถูกต้อง</t>
  </si>
  <si>
    <t>2.ระบบป้องกันข้อมูลสูญหายหรือผิดพลาด</t>
  </si>
  <si>
    <t>ปิดช่องโหว่จากขั้นตอนการทำงาน</t>
  </si>
  <si>
    <t>ปิดช่องโหว่จากโปรแกรม</t>
  </si>
  <si>
    <t>6. Data Loss and  privacy breach</t>
  </si>
  <si>
    <t>1.ระบบ Offline Backup</t>
  </si>
  <si>
    <t>อุปกรณ์เก็บข้อมูลสำรองมีจำนวนเพียงพอ</t>
  </si>
  <si>
    <t>มีระบบOffline Backup</t>
  </si>
  <si>
    <t>อุปกรณ์เก็บข้อมูลสำรองที่เก็บปลอดภัย</t>
  </si>
  <si>
    <t>2.ระบบป้องกันข้อมูลสำรองถูกโจรกรรม</t>
  </si>
  <si>
    <t>มีระบบห้ามบุกคลากรนำข้อมูลสำรองออกสู่ภายนอก</t>
  </si>
  <si>
    <t>6.2 Data Protection policy and regulation</t>
  </si>
  <si>
    <t>1.ระบบห้ามการเข้าถึงข้อมูลที่บุคลากรไม่มีส่วนเกี่ยวข้อง</t>
  </si>
  <si>
    <t>มีระบบล็อคมีระบบห้ามการเข้าถึงข้อมูลที่ตนเองไม่มีส่วนเกี่ยวข้อง</t>
  </si>
  <si>
    <t>2.ระบบอภิบาลข้อมูล</t>
  </si>
  <si>
    <t>มีการสำรวจและจัดทำทะเบียนข้อมูลสำคัญ</t>
  </si>
  <si>
    <t>มีการจัดทำประเภทข้อมูลที่ต้องปกปิด</t>
  </si>
  <si>
    <t>มีขั้นตอนการจัดการข้อมูลสำคัญตั้งแต่ต้นทางจนถึงปลายทาง</t>
  </si>
  <si>
    <t>7. it  Future Development</t>
  </si>
  <si>
    <t>7.1 No Data Dictionary</t>
  </si>
  <si>
    <t>มีเอกสาร Data Dictionary ครบทุกตารางในฐานข้อมูล</t>
  </si>
  <si>
    <t>7.2 No System blueprint</t>
  </si>
  <si>
    <t>มีเอกสารวิเคราะห์และออกแบบระบบ ครบทุกระบบที่พัฒนาเอง</t>
  </si>
  <si>
    <t>7.3  No Program Documental   or Comment</t>
  </si>
  <si>
    <t>มีเอกสาร version control และ source code comment</t>
  </si>
  <si>
    <t>ประเมิน Switching ที่อยู่ในจุดต่างๆนอกห้อง    (เลือก 0 หรือ 1 แต่ละข้อ)</t>
  </si>
  <si>
    <t xml:space="preserve"> ประเมินภาพรวม PC ที่อยู่ในจุดต่างๆของโรงพยาบาล (เลือก 0 หรือ 1 แต่ละข้อ)
</t>
  </si>
  <si>
    <t>ประเมินภาพรวม OS ที่อยู่ใน Server ทั้งหมดของโรงพยาบาล  (เลือก 0 หรือ 1 แต่ละข้อ)</t>
  </si>
  <si>
    <t>ประเมินระบบ his ที่ใช้บริการส่วนหน้าทั้งหมดของโรงพยาบาล  (เลือก 0 หรือ 1 แต่ละข้อ)</t>
  </si>
  <si>
    <t>ประเมินระบบที่ใช้บริการส่วนหลังทั้งหมดของโรงพยาบาล (เลือก 0 หรือ 1 แต่ละข้อ)</t>
  </si>
  <si>
    <t> ประเมินระบบเครือข่ายภายในโรงพยาบาล  (เลือก 0 หรือ 1 แต่ละข้อ)</t>
  </si>
  <si>
    <t>ประเมินระบบเครือข่ายที่เชื่อมต่ออินเทอร์เน็ตของโรงพยาบาล  (เลือก 0 หรือ 1 แต่ละข้อ)</t>
  </si>
  <si>
    <t>ประเมินระบบงานที่ทำให้การสำรองข้อมูลเกิดความผิดพลาด   (เลือก 0 หรือ 1 แต่ละข้อ)</t>
  </si>
  <si>
    <t>ประเมินระบบงานที่ทำให้ข้อมูลผู้ใช้ไม่เกิดความผิดพลาด    (เลือก 0 หรือ 1 แต่ละข้อ)</t>
  </si>
  <si>
    <t>ประเมินระบบงานที่ทำให้ข้อมูลสำรองสูญหาย   (เลือก 0 หรือ 1 แต่ละข้อ)</t>
  </si>
  <si>
    <t>ประเมินการป้องกันความลับและความเป็นส่วนตัวของข้อมูล (เลือก 0 หรือ 1 แต่ละข้อ)</t>
  </si>
  <si>
    <t>ประเมินเอกสารที่ใช้พัฒนาระบบต่อเนื่องในอนาคต  (เลือก 0 หรือ 1 แต่ละข้อ)</t>
  </si>
  <si>
    <t>ประเมินเอกสารที่ใช้พัฒนาระบบต่อเนื่องในอนาคต   (เลือก 0 หรือ 1 แต่ละข้อ)</t>
  </si>
  <si>
    <t xml:space="preserve">แบบประเมินประชิด Comment และ Version ของผู้พัฒนาโปรแกรม  (เลือก 0 หรือ 1 แต่ละข้อ) </t>
  </si>
  <si>
    <t>Score</t>
  </si>
  <si>
    <t>รวม</t>
  </si>
  <si>
    <t>คะแนนScore</t>
  </si>
  <si>
    <t>มีตู้</t>
  </si>
  <si>
    <t>CPU ไม่ overload</t>
  </si>
  <si>
    <t>หน่วยความจำยังไม่หมด</t>
  </si>
  <si>
    <t>ระบบล็อคประตู</t>
  </si>
  <si>
    <t>ป้ายกำกับสายสัญญาณ</t>
  </si>
  <si>
    <t>เกณฑ์ Score</t>
  </si>
  <si>
    <t>5.IT Operation Human error</t>
  </si>
  <si>
    <t>IT Components</t>
  </si>
  <si>
    <t>Vulnerability</t>
  </si>
  <si>
    <t>รวมผล</t>
  </si>
  <si>
    <t>ประเมินการปฏิบัติตามกฎหมายคุ้มครองข้อมูลส่วนบุคคลให้คะแนน 0 ถึง5</t>
  </si>
  <si>
    <t>6.4 PDPA Implemantation</t>
  </si>
  <si>
    <t>6.1 Data Backup</t>
  </si>
  <si>
    <t>4.1 Intranet</t>
  </si>
  <si>
    <t>4.2 Internet</t>
  </si>
  <si>
    <t>3.2 Back Office</t>
  </si>
  <si>
    <t>2.1 Operation System failure</t>
  </si>
  <si>
    <t>8. IT-Vendor and Outsource Failure</t>
  </si>
  <si>
    <t>8.1 Vendor Stop Support</t>
  </si>
  <si>
    <t>ประเมินสัญญาที่ทำกับบริษัทภายนอก  (เลือก 0 หรือ 1 แต่ละข้อ)</t>
  </si>
  <si>
    <t>มีสัญญาที่บริษัทจะต้องส่งมอบเอกสารสำคัญและข้อมูลทั้งหมดเมื่อหมดสัญญา</t>
  </si>
  <si>
    <t>9. IT-Hacking, Unauthorized Intrusions</t>
  </si>
  <si>
    <t>ประเมินภาพรวมจุดต่างๆ ของโรงพยาบาล (เลือก 0 หรือ 1 แต่ละข้อ)</t>
  </si>
  <si>
    <t>1.เครื่องคอมพิวเตอร์และอุปกรณ์ต่อพ่วง</t>
  </si>
  <si>
    <t>มีระบบหรือระเบียนล็อกหน้าจอเมื่อไม่มีผู้ใช้งาน</t>
  </si>
  <si>
    <t>เข้ารหัสข้อมูลส่วนตัวผู้ป่วย</t>
  </si>
  <si>
    <t>มีการป้องกันถ่ายภาพหน้าจอในจุดที่คนนอกเข้าถึง</t>
  </si>
  <si>
    <t>2.ระบบเครือข่าย</t>
  </si>
  <si>
    <t>ปิดสัญญาณช่องเชื่อมต่อเครือข่ายที่ไม่มีการใช้งาน</t>
  </si>
  <si>
    <t>มีการเข้ารหัสและตั้งรหัสผ่านการใช้ Wifi access</t>
  </si>
  <si>
    <t>เปลี่ยนรหัส Wifi บ่อยๆ</t>
  </si>
  <si>
    <t>3.ระเบียบปฏิบัติด้านความมั่นคงปลอดภัย</t>
  </si>
  <si>
    <t>ห้ามใช้ Username ร่วมกัน</t>
  </si>
  <si>
    <t>ตั้ง Username และ Password ซับซ้อน</t>
  </si>
  <si>
    <t>ห้ามติด Password ไว้ในที่เปิดเผย</t>
  </si>
  <si>
    <t>10. Environment Factors</t>
  </si>
  <si>
    <t>10.1 Flooding - Internal</t>
  </si>
  <si>
    <t>ประเมินจุดอ่อนที่ทรัพย์สิน IT อาจเสียหายจากน้ำรั่วในสำนักงาน (เลือก 0 หรือ 1 แต่ละข้อ)</t>
  </si>
  <si>
    <t>มีระบบป้องกันไม่ให้น้ำรั่วไหลลงสู่ทรัพย์สิน IT</t>
  </si>
  <si>
    <t xml:space="preserve">10.2 Flooding - External </t>
  </si>
  <si>
    <t>ประเมินจุดอ่อนที่ทรัพย์สิน IT อาจเสียหายจากอุทกภัยในพื้นที่ (เลือก 0 หรือ 1 แต่ละข้อ)</t>
  </si>
  <si>
    <t>มีระบบป้องกันมาให้อุทกภัยสร้างคาวมเสียหายต่อทรัพย์สิน IT</t>
  </si>
  <si>
    <t>10.3 Fire - Internal</t>
  </si>
  <si>
    <t>มีระบบป้องกันไม่ให้ไฟใหม่ทรัพย์สิน IT</t>
  </si>
  <si>
    <t>มีระบบป้องกันไม่ให้ไฟใหม้ทรัพย์สิน IT</t>
  </si>
  <si>
    <t xml:space="preserve">10.4 Fire - External </t>
  </si>
  <si>
    <t>10.5 Utilities - Electricity</t>
  </si>
  <si>
    <t>ประเมินจุดอ่อนที่ทรัพย์สิน IT อาจเสียหายจากอัคคีภัยในพื้นที่ (เลือก 0 หรือ 1 แต่ละข้อ)</t>
  </si>
  <si>
    <t>ประเมินจุดอ่อนที่ทรัพย์สิน IT อาจเสียหายจากไฟฟ้าตกหรือกระชาก (เลือก 0 หรือ 1 แต่ละข้อ)</t>
  </si>
  <si>
    <t>10.6 Criminal - Theft</t>
  </si>
  <si>
    <t>ประเมินจุดอ่อนที่ทรัพย์สิน IT อาจเสียหายจากโจรกรรม (เลือก 0 หรือ 1 แต่ละข้อ)</t>
  </si>
  <si>
    <t>มีระบบป้องกันไม่ให้มีโจรหรือขโมยสร้างความเสียหายต่อทรัพย์สิน</t>
  </si>
  <si>
    <t>10.7 Criminal - Break-ins</t>
  </si>
  <si>
    <t>ประเมินจุดอ่อนที่ทรัพย์สิน IT อาจเสียหายจากการงัดเงะหรือย่องเบา (เลือก 0 หรือ 1 แต่ละข้อ)</t>
  </si>
  <si>
    <t>ประเมินจุดอ่อนที่ทรัพย์สิน IT อาจเสียหายจากไฟใหม้ในโรงพยาบาล(เลือก 0 หรือ 1 แต่ละข้อ)</t>
  </si>
  <si>
    <t>10.8 Civil Unrest - Protest,Mob</t>
  </si>
  <si>
    <t>ประเมินจุดอ่อนที่ทรัพย์สิน IT อาจเสียหายจากเหตุจลาจลวัยรุ่นทะเลาะกัน (เลือก 0 หรือ 1 แต่ละข้อ)</t>
  </si>
  <si>
    <t>มีระบบป้องกันไม่ให้มีผู้สร้างความเสียหายต่อทรัพย์สิน IT</t>
  </si>
  <si>
    <t>มีระบบป้องกันไม่ให้มีโจรหรือขโมยสร้างความเสียหายต่อทรัพย์สิน IT</t>
  </si>
  <si>
    <t>มีระบบป้องกันไม่ให้ไฟฟ้าสร้างความเสี่ยหายต่อหายทรัพย์สิน IT</t>
  </si>
  <si>
    <t>11.Patient Risk due to IT Error/Misuse</t>
  </si>
  <si>
    <t>ประเมินจุดอ่อนการใช้ IT ที่อาจทำให้เกิดอันตรายต่อผู้ป่วย (เลือก 0 หรือ 1 แต่ละข้อ)</t>
  </si>
  <si>
    <t>1.ระบบแจ้งเตือนเมื่อพบค่าวิกฤต</t>
  </si>
  <si>
    <t>มีระบบแจ้งเตือนเมื่อพบค่าวิกฤตของผู้ป่วย</t>
  </si>
  <si>
    <t>มีการแจ้งเตือน</t>
  </si>
  <si>
    <t>ผู้เกี่ยวข้องทันที</t>
  </si>
  <si>
    <t>มีการตรวจสอบว่าระบบแจ้งเตือนทำงานได้ตามปกติ</t>
  </si>
  <si>
    <t>2.ระบบตรวจสอบการสั่งการรักษาหรือไม่สั่งการรักษาที่เหมาะสม</t>
  </si>
  <si>
    <t>มีระบบตรวจสอบการสั่งการรักาที่เหมาะสม</t>
  </si>
  <si>
    <t>มีระบบตรวจสอบการไม่สั่งการรักษาที่เหมาะสมและแจ้งเตือน</t>
  </si>
  <si>
    <t>3.ระบบป้องกันความผิดพลาดในการบันทึกข้อมูล ตรวจสอบบุคคล หัวหน้าตรวจสอบ</t>
  </si>
  <si>
    <t>มีระบบป้องกันความผิดพลานในการบันทึกข้อมูล</t>
  </si>
  <si>
    <t>มีระบบตรวจสอบบุคคลแบบ doule Check</t>
  </si>
  <si>
    <t>มีระบบหัวหน้ายืนยันการดำเนินการกรณีสำคัญยิ่งยวด</t>
  </si>
  <si>
    <t>เกณฑ์ความสามารถในการยอมรับความเสี่ยง</t>
  </si>
  <si>
    <t>ความเสี่ยง</t>
  </si>
  <si>
    <t>คะแนน</t>
  </si>
  <si>
    <t>แถบสี</t>
  </si>
  <si>
    <t>ความหมาย</t>
  </si>
  <si>
    <t>ต่ำ</t>
  </si>
  <si>
    <t>ปานกลาง</t>
  </si>
  <si>
    <t>สุง</t>
  </si>
  <si>
    <t>สูงมาก</t>
  </si>
  <si>
    <t>1-3</t>
  </si>
  <si>
    <t>4-9</t>
  </si>
  <si>
    <t>10-16</t>
  </si>
  <si>
    <t>17-25</t>
  </si>
  <si>
    <t>Acceptable or Limited Focus ระดับยอมรับได้ โดยไม่ต้องควบคุมความเสี่ยง ไม่ต้องมีการจัดการเพิ่มเติม</t>
  </si>
  <si>
    <t>Tolerable but caution or Management Discretion  Medium Risk ระดับที่พอยอมรับได้ แต่ต้องมีการควบกุม เพื่อป้องกันไม่ให้ความเสียง เคลื่อนย้ายไประดับที่ยอมรับไม่ได้</t>
  </si>
  <si>
    <t>Intolerable or Attention Re Quired/High Risk  ระดับที่ไท่สามารถยอมรับได้โดย
ต้องจัดการความเสี่ยง เพื่อให้อยู่ระดับที่ยอมรับได้ต่อไป</t>
  </si>
  <si>
    <t>Intolerable or Immediate Attention Require/High Risk ระดับที่ไม่สามารถยอมรับได้จำ
เป็นต้องเร่งจัดการควบกุมให้อยู่ในระดับที่ยอมรับได้ทันที</t>
  </si>
  <si>
    <t>Probability
/Impact</t>
  </si>
  <si>
    <t>คะแนนร่วม</t>
  </si>
  <si>
    <t>Probability ใส่ค่า&gt;</t>
  </si>
  <si>
    <t>Impact ใส่ค่า&gt;</t>
  </si>
  <si>
    <t>แปลค่าแล้ว</t>
  </si>
  <si>
    <t>มีการแยกวงที่เหมาะสม</t>
  </si>
  <si>
    <t>2.การฝึกอบรมการบันทึกข้อมูลและการให้รหัส ICD ให้ได้มาตรฐาน</t>
  </si>
  <si>
    <t>4. การเขียนหมายเหตุในรหัสต้นฉบับ  (Source Code Comment)</t>
  </si>
  <si>
    <t>3. การจัดทำแผนเพื่อเพิ่มศักยภาพด้านเทคโนโลยีสารสนเทศ</t>
  </si>
  <si>
    <t>4.การจัดทำแบบประเมินสมรรถนะบุคลากรฝ่ายเทคโนโลยีสารสนเทศ</t>
  </si>
  <si>
    <t>5.การประเมินสมรรถนะบุคลากรฝ่ายเทคโนโลยีสารสนเทศ</t>
  </si>
  <si>
    <t>2. การแยกวงเช่น vlan</t>
  </si>
  <si>
    <r>
      <rPr>
        <b/>
        <sz val="1"/>
        <color theme="0"/>
        <rFont val="Tahoma"/>
        <family val="2"/>
        <scheme val="minor"/>
      </rPr>
      <t>ยศศักดิ์   น้อยประสิทธิ์</t>
    </r>
    <r>
      <rPr>
        <b/>
        <sz val="11"/>
        <color theme="1"/>
        <rFont val="Tahoma"/>
        <family val="2"/>
        <scheme val="minor"/>
      </rPr>
      <t>TMI Vulnerabilities Assessment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</si>
</sst>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Tahoma"/>
      <family val="2"/>
      <charset val="222"/>
      <scheme val="minor"/>
    </font>
    <font>
      <b/>
      <sz val="14"/>
      <color theme="1"/>
      <name val="Angsana New"/>
      <family val="1"/>
    </font>
    <font>
      <sz val="14"/>
      <color theme="1"/>
      <name val="Angsana New"/>
      <family val="1"/>
    </font>
    <font>
      <sz val="14"/>
      <color rgb="FF000000"/>
      <name val="Angsana New"/>
      <family val="1"/>
    </font>
    <font>
      <b/>
      <sz val="14"/>
      <color rgb="FF000000"/>
      <name val="Angsana New"/>
      <family val="1"/>
    </font>
    <font>
      <sz val="13"/>
      <color theme="1"/>
      <name val="Angsana New"/>
      <family val="1"/>
    </font>
    <font>
      <sz val="13"/>
      <color rgb="FF000000"/>
      <name val="Angsana New"/>
      <family val="1"/>
    </font>
    <font>
      <sz val="13"/>
      <color theme="1"/>
      <name val="Tahoma"/>
      <family val="2"/>
      <charset val="222"/>
      <scheme val="minor"/>
    </font>
    <font>
      <sz val="22"/>
      <color theme="1"/>
      <name val="Angsana New"/>
      <family val="1"/>
    </font>
    <font>
      <b/>
      <sz val="16"/>
      <color theme="1"/>
      <name val="Angsana New"/>
      <family val="1"/>
    </font>
    <font>
      <b/>
      <sz val="15"/>
      <color theme="1"/>
      <name val="Angsana New"/>
      <family val="1"/>
    </font>
    <font>
      <sz val="11"/>
      <color rgb="FF000000"/>
      <name val="Arial"/>
      <family val="2"/>
    </font>
    <font>
      <b/>
      <sz val="11"/>
      <color rgb="FF000000"/>
      <name val="Arial"/>
      <family val="2"/>
    </font>
    <font>
      <b/>
      <u/>
      <sz val="11"/>
      <color rgb="FF000000"/>
      <name val="Arial"/>
      <family val="2"/>
    </font>
    <font>
      <b/>
      <sz val="11"/>
      <color theme="1"/>
      <name val="Tahoma"/>
      <family val="2"/>
      <scheme val="minor"/>
    </font>
    <font>
      <b/>
      <u/>
      <sz val="11"/>
      <color theme="1"/>
      <name val="Tahoma"/>
      <family val="2"/>
      <scheme val="minor"/>
    </font>
    <font>
      <u/>
      <sz val="11"/>
      <color theme="1"/>
      <name val="Tahoma"/>
      <family val="2"/>
      <charset val="222"/>
      <scheme val="minor"/>
    </font>
    <font>
      <u val="double"/>
      <sz val="11"/>
      <color theme="1"/>
      <name val="Tahoma"/>
      <family val="2"/>
      <charset val="222"/>
      <scheme val="minor"/>
    </font>
    <font>
      <b/>
      <sz val="13"/>
      <color theme="1"/>
      <name val="Angsana New"/>
      <family val="1"/>
    </font>
    <font>
      <b/>
      <sz val="1"/>
      <color theme="0"/>
      <name val="Tahoma"/>
      <family val="2"/>
      <scheme val="minor"/>
    </font>
  </fonts>
  <fills count="11">
    <fill>
      <patternFill patternType="none"/>
    </fill>
    <fill>
      <patternFill patternType="gray125"/>
    </fill>
    <fill>
      <patternFill patternType="solid">
        <fgColor rgb="FF00B050"/>
        <bgColor indexed="64"/>
      </patternFill>
    </fill>
    <fill>
      <patternFill patternType="solid">
        <fgColor rgb="FF0070C0"/>
        <bgColor indexed="64"/>
      </patternFill>
    </fill>
    <fill>
      <patternFill patternType="solid">
        <fgColor rgb="FFFF0000"/>
        <bgColor indexed="64"/>
      </patternFill>
    </fill>
    <fill>
      <patternFill patternType="solid">
        <fgColor rgb="FFFFFF00"/>
        <bgColor indexed="64"/>
      </patternFill>
    </fill>
    <fill>
      <patternFill patternType="solid">
        <fgColor rgb="FF7030A0"/>
        <bgColor indexed="64"/>
      </patternFill>
    </fill>
    <fill>
      <patternFill patternType="solid">
        <fgColor rgb="FFFFC000"/>
        <bgColor indexed="64"/>
      </patternFill>
    </fill>
    <fill>
      <patternFill patternType="solid">
        <fgColor theme="9"/>
        <bgColor indexed="64"/>
      </patternFill>
    </fill>
    <fill>
      <patternFill patternType="solid">
        <fgColor theme="9" tint="0.39997558519241921"/>
        <bgColor indexed="64"/>
      </patternFill>
    </fill>
    <fill>
      <patternFill patternType="solid">
        <fgColor theme="6"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02">
    <xf numFmtId="0" fontId="0" fillId="0" borderId="0" xfId="0"/>
    <xf numFmtId="0" fontId="0" fillId="0" borderId="0" xfId="0" applyAlignment="1">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2" fillId="0" borderId="1" xfId="0" applyFont="1" applyBorder="1"/>
    <xf numFmtId="0" fontId="3" fillId="0" borderId="1" xfId="0" applyFont="1" applyBorder="1" applyAlignment="1">
      <alignment wrapText="1"/>
    </xf>
    <xf numFmtId="0" fontId="2" fillId="0" borderId="0" xfId="0" applyFont="1"/>
    <xf numFmtId="0" fontId="2" fillId="0" borderId="0" xfId="0" applyFont="1" applyAlignment="1">
      <alignment horizontal="center" vertical="center"/>
    </xf>
    <xf numFmtId="0" fontId="1" fillId="0" borderId="1" xfId="0" applyFont="1" applyBorder="1" applyAlignment="1">
      <alignment horizontal="center" vertical="center"/>
    </xf>
    <xf numFmtId="0" fontId="4" fillId="0" borderId="1" xfId="0" applyFont="1" applyBorder="1" applyAlignment="1">
      <alignment vertical="center"/>
    </xf>
    <xf numFmtId="0" fontId="6" fillId="0" borderId="1" xfId="0" applyFont="1" applyBorder="1" applyAlignment="1">
      <alignment vertical="center" wrapText="1"/>
    </xf>
    <xf numFmtId="0" fontId="5" fillId="0" borderId="1" xfId="0" applyFont="1" applyBorder="1"/>
    <xf numFmtId="0" fontId="6" fillId="0" borderId="1" xfId="0" applyFont="1" applyBorder="1" applyAlignment="1">
      <alignment vertical="center"/>
    </xf>
    <xf numFmtId="0" fontId="7" fillId="0" borderId="0" xfId="0" applyFont="1"/>
    <xf numFmtId="0" fontId="8" fillId="0" borderId="1" xfId="0" applyFont="1" applyBorder="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xf>
    <xf numFmtId="0" fontId="0" fillId="0" borderId="1" xfId="0" applyBorder="1" applyAlignment="1">
      <alignment horizontal="center"/>
    </xf>
    <xf numFmtId="0" fontId="14" fillId="0" borderId="0" xfId="0" applyFont="1" applyAlignment="1">
      <alignment horizontal="center"/>
    </xf>
    <xf numFmtId="0" fontId="0" fillId="0" borderId="0" xfId="0" applyFill="1"/>
    <xf numFmtId="0" fontId="0" fillId="0" borderId="0" xfId="0" applyFill="1" applyAlignment="1">
      <alignment horizontal="center"/>
    </xf>
    <xf numFmtId="0" fontId="0" fillId="0" borderId="1" xfId="0" applyBorder="1"/>
    <xf numFmtId="0" fontId="14" fillId="0" borderId="1" xfId="0" applyFont="1" applyBorder="1" applyAlignment="1">
      <alignment horizontal="center"/>
    </xf>
    <xf numFmtId="0" fontId="0" fillId="0" borderId="1" xfId="0" applyBorder="1" applyAlignment="1">
      <alignment horizontal="center"/>
    </xf>
    <xf numFmtId="0" fontId="0" fillId="0" borderId="1" xfId="0" applyBorder="1" applyAlignment="1">
      <alignment wrapText="1"/>
    </xf>
    <xf numFmtId="0" fontId="11" fillId="0" borderId="1" xfId="0" applyFont="1" applyBorder="1"/>
    <xf numFmtId="0" fontId="11" fillId="0" borderId="1" xfId="0" applyFont="1" applyBorder="1" applyAlignment="1">
      <alignment vertical="center"/>
    </xf>
    <xf numFmtId="0" fontId="13" fillId="0" borderId="1" xfId="0" applyFont="1" applyBorder="1" applyAlignment="1">
      <alignment horizontal="center"/>
    </xf>
    <xf numFmtId="0" fontId="13" fillId="0" borderId="1" xfId="0" applyFont="1" applyBorder="1" applyAlignment="1">
      <alignment horizontal="center" vertical="center"/>
    </xf>
    <xf numFmtId="0" fontId="0" fillId="4" borderId="1" xfId="0" applyFill="1" applyBorder="1" applyAlignment="1">
      <alignment horizontal="center"/>
    </xf>
    <xf numFmtId="0" fontId="0" fillId="5" borderId="1" xfId="0" applyFill="1" applyBorder="1" applyAlignment="1">
      <alignment horizontal="center"/>
    </xf>
    <xf numFmtId="0" fontId="0" fillId="6" borderId="1" xfId="0" applyFill="1" applyBorder="1" applyAlignment="1">
      <alignment horizontal="center"/>
    </xf>
    <xf numFmtId="0" fontId="0" fillId="3" borderId="1" xfId="0" applyFill="1" applyBorder="1" applyAlignment="1">
      <alignment horizontal="center"/>
    </xf>
    <xf numFmtId="0" fontId="0" fillId="2" borderId="1" xfId="0" applyFill="1" applyBorder="1" applyAlignment="1">
      <alignment horizontal="center"/>
    </xf>
    <xf numFmtId="0" fontId="0" fillId="0" borderId="1" xfId="0" applyBorder="1" applyAlignment="1">
      <alignment vertical="top" wrapText="1"/>
    </xf>
    <xf numFmtId="0" fontId="14" fillId="0" borderId="1" xfId="0" applyFont="1" applyBorder="1" applyAlignment="1">
      <alignment horizontal="center"/>
    </xf>
    <xf numFmtId="0" fontId="14" fillId="0" borderId="1" xfId="0" applyFont="1" applyBorder="1" applyAlignment="1">
      <alignment wrapText="1"/>
    </xf>
    <xf numFmtId="0" fontId="12" fillId="0" borderId="1" xfId="0" applyFont="1" applyBorder="1" applyAlignment="1">
      <alignment vertical="center"/>
    </xf>
    <xf numFmtId="0" fontId="12" fillId="0" borderId="1" xfId="0" applyFont="1" applyBorder="1"/>
    <xf numFmtId="0" fontId="1" fillId="0" borderId="1" xfId="0" applyFont="1" applyBorder="1" applyAlignment="1">
      <alignment horizontal="center" vertical="center"/>
    </xf>
    <xf numFmtId="0" fontId="0" fillId="7" borderId="1" xfId="0" applyFill="1" applyBorder="1" applyAlignment="1">
      <alignment horizontal="center"/>
    </xf>
    <xf numFmtId="0" fontId="0" fillId="0" borderId="0" xfId="0" applyFill="1" applyBorder="1" applyAlignment="1">
      <alignment horizontal="center"/>
    </xf>
    <xf numFmtId="0" fontId="0" fillId="4" borderId="3" xfId="0" applyFill="1" applyBorder="1" applyAlignment="1">
      <alignment horizontal="center"/>
    </xf>
    <xf numFmtId="0" fontId="0" fillId="2" borderId="3" xfId="0" applyFill="1" applyBorder="1" applyAlignment="1">
      <alignment horizontal="center"/>
    </xf>
    <xf numFmtId="0" fontId="0" fillId="5" borderId="3" xfId="0" applyFill="1" applyBorder="1" applyAlignment="1">
      <alignment horizontal="center"/>
    </xf>
    <xf numFmtId="0" fontId="0" fillId="6" borderId="3" xfId="0" applyFill="1" applyBorder="1" applyAlignment="1">
      <alignment horizontal="center"/>
    </xf>
    <xf numFmtId="0" fontId="0" fillId="3" borderId="3" xfId="0" applyFill="1" applyBorder="1" applyAlignment="1">
      <alignment horizontal="center"/>
    </xf>
    <xf numFmtId="0" fontId="15" fillId="0" borderId="1" xfId="0" applyFont="1" applyBorder="1" applyAlignment="1">
      <alignment horizontal="center"/>
    </xf>
    <xf numFmtId="0" fontId="0" fillId="8" borderId="2" xfId="0" applyFill="1" applyBorder="1" applyAlignment="1">
      <alignment horizontal="center"/>
    </xf>
    <xf numFmtId="0" fontId="0" fillId="7" borderId="1" xfId="0" applyFill="1" applyBorder="1" applyAlignment="1">
      <alignment horizontal="center" wrapText="1"/>
    </xf>
    <xf numFmtId="0" fontId="0" fillId="9" borderId="1" xfId="0" applyFill="1" applyBorder="1" applyAlignment="1">
      <alignment horizontal="center"/>
    </xf>
    <xf numFmtId="0" fontId="14" fillId="0" borderId="0" xfId="0" applyFont="1" applyBorder="1" applyAlignment="1">
      <alignment horizontal="center"/>
    </xf>
    <xf numFmtId="0" fontId="0" fillId="0" borderId="0" xfId="0" applyBorder="1" applyAlignment="1">
      <alignment horizontal="center"/>
    </xf>
    <xf numFmtId="0" fontId="14" fillId="10" borderId="1" xfId="0" applyFont="1" applyFill="1" applyBorder="1" applyAlignment="1">
      <alignment horizontal="center"/>
    </xf>
    <xf numFmtId="0" fontId="14" fillId="9" borderId="1" xfId="0" applyFont="1" applyFill="1" applyBorder="1" applyAlignment="1">
      <alignment horizontal="center"/>
    </xf>
    <xf numFmtId="0" fontId="16" fillId="9" borderId="1" xfId="0" applyFont="1" applyFill="1" applyBorder="1" applyAlignment="1">
      <alignment horizontal="center"/>
    </xf>
    <xf numFmtId="0" fontId="17" fillId="0" borderId="1" xfId="0" applyFont="1" applyBorder="1" applyAlignment="1">
      <alignment horizontal="center"/>
    </xf>
    <xf numFmtId="0" fontId="17" fillId="9" borderId="1" xfId="0" applyFont="1" applyFill="1" applyBorder="1" applyAlignment="1">
      <alignment horizontal="center"/>
    </xf>
    <xf numFmtId="0" fontId="1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xf>
    <xf numFmtId="0" fontId="4" fillId="0" borderId="1" xfId="0" applyFont="1" applyBorder="1" applyAlignment="1">
      <alignment horizontal="left" vertical="center" wrapText="1"/>
    </xf>
    <xf numFmtId="0" fontId="1" fillId="0" borderId="1" xfId="0" applyFont="1" applyBorder="1" applyAlignment="1">
      <alignment horizontal="center" vertical="center" wrapText="1"/>
    </xf>
    <xf numFmtId="0" fontId="14" fillId="0" borderId="0" xfId="0" applyFont="1" applyAlignment="1">
      <alignment horizontal="center"/>
    </xf>
    <xf numFmtId="0" fontId="0" fillId="0" borderId="1" xfId="0"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14" fillId="0" borderId="1" xfId="0" applyFont="1" applyBorder="1" applyAlignment="1">
      <alignment horizontal="center"/>
    </xf>
    <xf numFmtId="0" fontId="12" fillId="0" borderId="1" xfId="0" applyFont="1" applyBorder="1" applyAlignment="1">
      <alignment horizontal="center"/>
    </xf>
    <xf numFmtId="0" fontId="11" fillId="0" borderId="1" xfId="0" applyFont="1" applyBorder="1" applyAlignment="1">
      <alignment horizontal="center"/>
    </xf>
    <xf numFmtId="0" fontId="0" fillId="0" borderId="3" xfId="0" applyBorder="1" applyAlignment="1">
      <alignment horizontal="center"/>
    </xf>
    <xf numFmtId="0" fontId="0" fillId="0" borderId="2" xfId="0"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0" fillId="0" borderId="1" xfId="0" applyBorder="1" applyAlignment="1">
      <alignment horizontal="center" vertical="center"/>
    </xf>
    <xf numFmtId="49" fontId="0" fillId="0" borderId="1" xfId="0" applyNumberForma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wrapText="1"/>
    </xf>
    <xf numFmtId="0" fontId="0" fillId="0" borderId="1" xfId="0" applyBorder="1" applyAlignment="1">
      <alignment horizontal="left"/>
    </xf>
    <xf numFmtId="0" fontId="0" fillId="3" borderId="1" xfId="0" applyFill="1" applyBorder="1" applyAlignment="1">
      <alignment horizontal="center" vertical="center"/>
    </xf>
    <xf numFmtId="0" fontId="0" fillId="5" borderId="1" xfId="0" applyFill="1" applyBorder="1" applyAlignment="1">
      <alignment horizontal="center" vertical="center"/>
    </xf>
    <xf numFmtId="0" fontId="0" fillId="4" borderId="1" xfId="0" applyFill="1" applyBorder="1" applyAlignment="1">
      <alignment horizontal="center" vertical="center"/>
    </xf>
  </cellXfs>
  <cellStyles count="1">
    <cellStyle name="Normal" xfId="0" builtinId="0"/>
  </cellStyles>
  <dxfs count="216">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
      <font>
        <color rgb="FF006100"/>
      </font>
      <fill>
        <patternFill>
          <bgColor rgb="FF00B050"/>
        </patternFill>
      </fill>
    </dxf>
    <dxf>
      <font>
        <color auto="1"/>
      </font>
      <fill>
        <patternFill>
          <bgColor rgb="FF0070C0"/>
        </patternFill>
      </fill>
    </dxf>
    <dxf>
      <fill>
        <patternFill>
          <bgColor rgb="FFFFFF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29"/>
  <sheetViews>
    <sheetView zoomScaleNormal="100" workbookViewId="0">
      <pane ySplit="1" topLeftCell="A383" activePane="bottomLeft" state="frozen"/>
      <selection pane="bottomLeft" activeCell="N406" sqref="N406"/>
    </sheetView>
  </sheetViews>
  <sheetFormatPr defaultRowHeight="31.5" x14ac:dyDescent="0.45"/>
  <cols>
    <col min="1" max="1" width="6.75" style="26" customWidth="1"/>
    <col min="2" max="2" width="23.125" style="15" customWidth="1"/>
    <col min="3" max="3" width="31.375" style="16" customWidth="1"/>
    <col min="4" max="4" width="56.75" style="15" customWidth="1"/>
    <col min="5" max="5" width="5.875" style="15" customWidth="1"/>
    <col min="6" max="6" width="9.125" style="15" customWidth="1"/>
  </cols>
  <sheetData>
    <row r="1" spans="1:6" s="1" customFormat="1" ht="60" customHeight="1" x14ac:dyDescent="0.2">
      <c r="A1" s="50" t="s">
        <v>80</v>
      </c>
      <c r="B1" s="3" t="s">
        <v>140</v>
      </c>
      <c r="C1" s="24" t="s">
        <v>353</v>
      </c>
      <c r="D1" s="25" t="s">
        <v>79</v>
      </c>
      <c r="E1" s="2" t="s">
        <v>340</v>
      </c>
      <c r="F1" s="69" t="s">
        <v>431</v>
      </c>
    </row>
    <row r="2" spans="1:6" s="1" customFormat="1" ht="26.25" customHeight="1" x14ac:dyDescent="0.2">
      <c r="A2" s="80" t="s">
        <v>113</v>
      </c>
      <c r="B2" s="80"/>
      <c r="C2" s="80"/>
      <c r="D2" s="80"/>
      <c r="E2" s="4"/>
      <c r="F2" s="4"/>
    </row>
    <row r="3" spans="1:6" s="1" customFormat="1" ht="36" customHeight="1" x14ac:dyDescent="0.2">
      <c r="A3" s="23">
        <v>1</v>
      </c>
      <c r="B3" s="4"/>
      <c r="C3" s="5"/>
      <c r="D3" s="4" t="s">
        <v>0</v>
      </c>
      <c r="E3" s="4"/>
      <c r="F3" s="4"/>
    </row>
    <row r="4" spans="1:6" s="1" customFormat="1" ht="36.75" customHeight="1" x14ac:dyDescent="0.2">
      <c r="A4" s="23">
        <v>2</v>
      </c>
      <c r="B4" s="4"/>
      <c r="C4" s="5"/>
      <c r="D4" s="4" t="s">
        <v>1</v>
      </c>
      <c r="E4" s="4"/>
      <c r="F4" s="4"/>
    </row>
    <row r="5" spans="1:6" s="1" customFormat="1" ht="35.25" customHeight="1" x14ac:dyDescent="0.2">
      <c r="A5" s="23">
        <v>3</v>
      </c>
      <c r="B5" s="4"/>
      <c r="C5" s="5"/>
      <c r="D5" s="4" t="s">
        <v>2</v>
      </c>
      <c r="E5" s="4"/>
      <c r="F5" s="4"/>
    </row>
    <row r="6" spans="1:6" s="1" customFormat="1" ht="28.5" customHeight="1" x14ac:dyDescent="0.2">
      <c r="A6" s="23">
        <v>4</v>
      </c>
      <c r="B6" s="4"/>
      <c r="C6" s="5"/>
      <c r="D6" s="4" t="s">
        <v>112</v>
      </c>
      <c r="E6" s="4"/>
      <c r="F6" s="4"/>
    </row>
    <row r="7" spans="1:6" s="1" customFormat="1" ht="46.5" customHeight="1" x14ac:dyDescent="0.2">
      <c r="A7" s="23">
        <v>5</v>
      </c>
      <c r="B7" s="4"/>
      <c r="C7" s="5"/>
      <c r="D7" s="4" t="s">
        <v>3</v>
      </c>
      <c r="E7" s="4"/>
      <c r="F7" s="4"/>
    </row>
    <row r="8" spans="1:6" s="1" customFormat="1" ht="56.25" customHeight="1" x14ac:dyDescent="0.2">
      <c r="A8" s="23">
        <v>6</v>
      </c>
      <c r="B8" s="4"/>
      <c r="C8" s="5"/>
      <c r="D8" s="6" t="s">
        <v>346</v>
      </c>
      <c r="E8" s="4"/>
      <c r="F8" s="4"/>
    </row>
    <row r="9" spans="1:6" s="1" customFormat="1" ht="46.5" customHeight="1" x14ac:dyDescent="0.2">
      <c r="A9" s="23">
        <v>7</v>
      </c>
      <c r="B9" s="4"/>
      <c r="C9" s="5"/>
      <c r="D9" s="6" t="s">
        <v>4</v>
      </c>
      <c r="E9" s="4"/>
      <c r="F9" s="4"/>
    </row>
    <row r="10" spans="1:6" s="1" customFormat="1" ht="46.5" customHeight="1" x14ac:dyDescent="0.2">
      <c r="A10" s="23"/>
      <c r="B10" s="4"/>
      <c r="C10" s="5"/>
      <c r="D10" s="6"/>
      <c r="E10" s="4"/>
      <c r="F10" s="4"/>
    </row>
    <row r="11" spans="1:6" s="1" customFormat="1" ht="45.75" customHeight="1" x14ac:dyDescent="0.2">
      <c r="A11" s="23"/>
      <c r="B11" s="4"/>
      <c r="C11" s="5"/>
      <c r="D11" s="6"/>
      <c r="E11" s="4"/>
      <c r="F11" s="4"/>
    </row>
    <row r="12" spans="1:6" s="1" customFormat="1" ht="11.25" customHeight="1" x14ac:dyDescent="0.2">
      <c r="A12" s="23"/>
      <c r="B12" s="4"/>
      <c r="C12" s="5"/>
      <c r="D12" s="6"/>
      <c r="E12" s="4"/>
      <c r="F12" s="4"/>
    </row>
    <row r="13" spans="1:6" s="1" customFormat="1" ht="37.5" customHeight="1" x14ac:dyDescent="0.2">
      <c r="A13" s="80" t="s">
        <v>114</v>
      </c>
      <c r="B13" s="80"/>
      <c r="C13" s="80"/>
      <c r="D13" s="80"/>
      <c r="E13" s="4"/>
      <c r="F13" s="4"/>
    </row>
    <row r="14" spans="1:6" s="1" customFormat="1" ht="47.25" customHeight="1" x14ac:dyDescent="0.2">
      <c r="A14" s="23">
        <v>8</v>
      </c>
      <c r="B14" s="7" t="s">
        <v>436</v>
      </c>
      <c r="C14" s="5"/>
      <c r="D14" s="8" t="s">
        <v>115</v>
      </c>
      <c r="E14" s="4"/>
      <c r="F14" s="4"/>
    </row>
    <row r="15" spans="1:6" s="1" customFormat="1" ht="27" customHeight="1" x14ac:dyDescent="0.2">
      <c r="A15" s="23">
        <v>9</v>
      </c>
      <c r="B15" s="5"/>
      <c r="C15" s="5"/>
      <c r="D15" s="8" t="s">
        <v>116</v>
      </c>
      <c r="E15" s="4"/>
      <c r="F15" s="4"/>
    </row>
    <row r="16" spans="1:6" s="1" customFormat="1" ht="27" customHeight="1" x14ac:dyDescent="0.2">
      <c r="A16" s="23">
        <v>10</v>
      </c>
      <c r="B16" s="5"/>
      <c r="C16" s="5"/>
      <c r="D16" s="8" t="s">
        <v>117</v>
      </c>
      <c r="E16" s="4"/>
      <c r="F16" s="4"/>
    </row>
    <row r="17" spans="1:6" s="1" customFormat="1" ht="22.5" customHeight="1" x14ac:dyDescent="0.2">
      <c r="A17" s="23"/>
      <c r="B17" s="5" t="s">
        <v>118</v>
      </c>
      <c r="C17" s="5" t="s">
        <v>122</v>
      </c>
      <c r="D17" s="8"/>
      <c r="E17" s="4"/>
      <c r="F17" s="4"/>
    </row>
    <row r="18" spans="1:6" s="1" customFormat="1" ht="22.5" customHeight="1" x14ac:dyDescent="0.2">
      <c r="A18" s="23"/>
      <c r="B18" s="5" t="s">
        <v>119</v>
      </c>
      <c r="C18" s="5" t="s">
        <v>123</v>
      </c>
      <c r="D18" s="8"/>
      <c r="E18" s="4"/>
      <c r="F18" s="4"/>
    </row>
    <row r="19" spans="1:6" s="1" customFormat="1" ht="22.5" customHeight="1" x14ac:dyDescent="0.2">
      <c r="A19" s="23"/>
      <c r="B19" s="5" t="s">
        <v>120</v>
      </c>
      <c r="C19" s="5" t="s">
        <v>124</v>
      </c>
      <c r="D19" s="8"/>
      <c r="E19" s="4"/>
      <c r="F19" s="4"/>
    </row>
    <row r="20" spans="1:6" s="1" customFormat="1" ht="22.5" customHeight="1" x14ac:dyDescent="0.2">
      <c r="A20" s="23"/>
      <c r="B20" s="5" t="s">
        <v>121</v>
      </c>
      <c r="C20" s="5" t="s">
        <v>125</v>
      </c>
      <c r="D20" s="8"/>
      <c r="E20" s="4"/>
      <c r="F20" s="4"/>
    </row>
    <row r="21" spans="1:6" s="1" customFormat="1" ht="6.75" customHeight="1" x14ac:dyDescent="0.2">
      <c r="A21" s="23"/>
      <c r="B21" s="5"/>
      <c r="C21" s="5"/>
      <c r="D21" s="8"/>
      <c r="E21" s="4"/>
      <c r="F21" s="4"/>
    </row>
    <row r="22" spans="1:6" s="1" customFormat="1" ht="44.25" customHeight="1" x14ac:dyDescent="0.2">
      <c r="A22" s="23">
        <v>11</v>
      </c>
      <c r="B22" s="4" t="s">
        <v>5</v>
      </c>
      <c r="C22" s="5" t="s">
        <v>6</v>
      </c>
      <c r="D22" s="6" t="s">
        <v>352</v>
      </c>
      <c r="E22" s="4"/>
      <c r="F22" s="4"/>
    </row>
    <row r="23" spans="1:6" s="1" customFormat="1" ht="38.25" customHeight="1" x14ac:dyDescent="0.2">
      <c r="A23" s="23">
        <v>12</v>
      </c>
      <c r="B23" s="4"/>
      <c r="C23" s="5"/>
      <c r="D23" s="4" t="s">
        <v>7</v>
      </c>
      <c r="E23" s="4"/>
      <c r="F23" s="4"/>
    </row>
    <row r="24" spans="1:6" s="1" customFormat="1" ht="38.25" customHeight="1" x14ac:dyDescent="0.2">
      <c r="A24" s="23">
        <v>13</v>
      </c>
      <c r="B24" s="4"/>
      <c r="C24" s="5"/>
      <c r="D24" s="4" t="s">
        <v>8</v>
      </c>
      <c r="E24" s="4"/>
      <c r="F24" s="4"/>
    </row>
    <row r="25" spans="1:6" s="1" customFormat="1" ht="44.25" customHeight="1" x14ac:dyDescent="0.2">
      <c r="A25" s="23">
        <v>14</v>
      </c>
      <c r="B25" s="4"/>
      <c r="C25" s="5" t="s">
        <v>9</v>
      </c>
      <c r="D25" s="6" t="s">
        <v>10</v>
      </c>
      <c r="E25" s="4"/>
      <c r="F25" s="4"/>
    </row>
    <row r="26" spans="1:6" s="1" customFormat="1" ht="42" customHeight="1" x14ac:dyDescent="0.2">
      <c r="A26" s="23">
        <v>15</v>
      </c>
      <c r="B26" s="4"/>
      <c r="C26" s="5"/>
      <c r="D26" s="4" t="s">
        <v>11</v>
      </c>
      <c r="E26" s="4"/>
      <c r="F26" s="4"/>
    </row>
    <row r="27" spans="1:6" s="1" customFormat="1" ht="42" customHeight="1" x14ac:dyDescent="0.2">
      <c r="A27" s="23">
        <v>16</v>
      </c>
      <c r="B27" s="4"/>
      <c r="C27" s="5"/>
      <c r="D27" s="4" t="s">
        <v>12</v>
      </c>
      <c r="E27" s="4"/>
      <c r="F27" s="4"/>
    </row>
    <row r="28" spans="1:6" s="1" customFormat="1" ht="4.5" customHeight="1" x14ac:dyDescent="0.2">
      <c r="A28" s="23"/>
      <c r="B28" s="4"/>
      <c r="C28" s="5"/>
      <c r="D28" s="4"/>
      <c r="E28" s="4"/>
      <c r="F28" s="4"/>
    </row>
    <row r="29" spans="1:6" s="1" customFormat="1" ht="37.5" customHeight="1" x14ac:dyDescent="0.2">
      <c r="A29" s="23">
        <v>17</v>
      </c>
      <c r="B29" s="4" t="s">
        <v>13</v>
      </c>
      <c r="C29" s="5" t="s">
        <v>6</v>
      </c>
      <c r="D29" s="4" t="s">
        <v>14</v>
      </c>
      <c r="E29" s="4"/>
      <c r="F29" s="4"/>
    </row>
    <row r="30" spans="1:6" s="1" customFormat="1" ht="37.5" customHeight="1" x14ac:dyDescent="0.2">
      <c r="A30" s="23">
        <v>18</v>
      </c>
      <c r="B30" s="4"/>
      <c r="C30" s="5"/>
      <c r="D30" s="4" t="s">
        <v>15</v>
      </c>
      <c r="E30" s="4"/>
      <c r="F30" s="4"/>
    </row>
    <row r="31" spans="1:6" s="1" customFormat="1" ht="37.5" customHeight="1" x14ac:dyDescent="0.2">
      <c r="A31" s="23">
        <v>19</v>
      </c>
      <c r="B31" s="4"/>
      <c r="C31" s="5"/>
      <c r="D31" s="4" t="s">
        <v>16</v>
      </c>
      <c r="E31" s="4"/>
      <c r="F31" s="4"/>
    </row>
    <row r="32" spans="1:6" s="1" customFormat="1" ht="49.5" customHeight="1" x14ac:dyDescent="0.2">
      <c r="A32" s="23">
        <v>20</v>
      </c>
      <c r="B32" s="4"/>
      <c r="C32" s="5" t="s">
        <v>9</v>
      </c>
      <c r="D32" s="6" t="s">
        <v>344</v>
      </c>
      <c r="E32" s="4"/>
      <c r="F32" s="4"/>
    </row>
    <row r="33" spans="1:6" s="1" customFormat="1" ht="42" customHeight="1" x14ac:dyDescent="0.2">
      <c r="A33" s="23">
        <v>21</v>
      </c>
      <c r="B33" s="4"/>
      <c r="C33" s="5"/>
      <c r="D33" s="6" t="s">
        <v>345</v>
      </c>
      <c r="E33" s="4"/>
      <c r="F33" s="4"/>
    </row>
    <row r="34" spans="1:6" s="1" customFormat="1" ht="37.5" customHeight="1" x14ac:dyDescent="0.2">
      <c r="A34" s="23">
        <v>22</v>
      </c>
      <c r="B34" s="4"/>
      <c r="C34" s="5"/>
      <c r="D34" s="4" t="s">
        <v>17</v>
      </c>
      <c r="E34" s="4"/>
      <c r="F34" s="4"/>
    </row>
    <row r="35" spans="1:6" s="1" customFormat="1" ht="13.5" customHeight="1" x14ac:dyDescent="0.2">
      <c r="A35" s="23"/>
      <c r="B35" s="4"/>
      <c r="C35" s="5"/>
      <c r="D35" s="4"/>
      <c r="E35" s="4"/>
      <c r="F35" s="4"/>
    </row>
    <row r="36" spans="1:6" s="1" customFormat="1" ht="61.5" customHeight="1" x14ac:dyDescent="0.2">
      <c r="A36" s="23">
        <v>23</v>
      </c>
      <c r="B36" s="4" t="s">
        <v>18</v>
      </c>
      <c r="C36" s="7" t="s">
        <v>19</v>
      </c>
      <c r="D36" s="4" t="s">
        <v>20</v>
      </c>
      <c r="E36" s="4"/>
      <c r="F36" s="4"/>
    </row>
    <row r="37" spans="1:6" s="1" customFormat="1" ht="61.5" customHeight="1" x14ac:dyDescent="0.2">
      <c r="A37" s="23">
        <v>24</v>
      </c>
      <c r="B37" s="4" t="s">
        <v>21</v>
      </c>
      <c r="C37" s="7" t="s">
        <v>22</v>
      </c>
      <c r="D37" s="6" t="s">
        <v>342</v>
      </c>
      <c r="E37" s="4"/>
      <c r="F37" s="4"/>
    </row>
    <row r="38" spans="1:6" s="1" customFormat="1" ht="61.5" customHeight="1" x14ac:dyDescent="0.2">
      <c r="A38" s="23">
        <v>25</v>
      </c>
      <c r="B38" s="4"/>
      <c r="C38" s="5"/>
      <c r="D38" s="6" t="s">
        <v>343</v>
      </c>
      <c r="E38" s="4"/>
      <c r="F38" s="4"/>
    </row>
    <row r="39" spans="1:6" s="1" customFormat="1" ht="61.5" customHeight="1" x14ac:dyDescent="0.2">
      <c r="A39" s="23">
        <v>26</v>
      </c>
      <c r="B39" s="4" t="s">
        <v>23</v>
      </c>
      <c r="C39" s="7" t="s">
        <v>126</v>
      </c>
      <c r="D39" s="6" t="s">
        <v>24</v>
      </c>
      <c r="E39" s="4"/>
      <c r="F39" s="4"/>
    </row>
    <row r="40" spans="1:6" s="1" customFormat="1" ht="61.5" customHeight="1" x14ac:dyDescent="0.2">
      <c r="A40" s="23">
        <v>27</v>
      </c>
      <c r="B40" s="9" t="s">
        <v>354</v>
      </c>
      <c r="C40" s="10" t="s">
        <v>341</v>
      </c>
      <c r="D40" s="6" t="s">
        <v>25</v>
      </c>
      <c r="E40" s="4"/>
      <c r="F40" s="4"/>
    </row>
    <row r="41" spans="1:6" s="1" customFormat="1" ht="51.75" customHeight="1" x14ac:dyDescent="0.2">
      <c r="A41" s="23">
        <v>28</v>
      </c>
      <c r="B41" s="4"/>
      <c r="C41" s="5"/>
      <c r="D41" s="6" t="s">
        <v>26</v>
      </c>
      <c r="E41" s="4"/>
      <c r="F41" s="4"/>
    </row>
    <row r="42" spans="1:6" s="1" customFormat="1" ht="47.25" customHeight="1" x14ac:dyDescent="0.2">
      <c r="A42" s="23">
        <v>29</v>
      </c>
      <c r="B42" s="7" t="s">
        <v>437</v>
      </c>
      <c r="C42" s="7" t="s">
        <v>341</v>
      </c>
      <c r="D42" s="4" t="s">
        <v>28</v>
      </c>
      <c r="E42" s="4"/>
      <c r="F42" s="4"/>
    </row>
    <row r="43" spans="1:6" s="1" customFormat="1" ht="52.5" customHeight="1" x14ac:dyDescent="0.2">
      <c r="A43" s="23">
        <v>30</v>
      </c>
      <c r="B43" s="4"/>
      <c r="C43" s="5"/>
      <c r="D43" s="6" t="s">
        <v>432</v>
      </c>
      <c r="E43" s="4"/>
      <c r="F43" s="4"/>
    </row>
    <row r="44" spans="1:6" s="1" customFormat="1" ht="59.25" customHeight="1" x14ac:dyDescent="0.2">
      <c r="A44" s="23">
        <v>31</v>
      </c>
      <c r="B44" s="11" t="s">
        <v>27</v>
      </c>
      <c r="C44" s="10" t="s">
        <v>341</v>
      </c>
      <c r="D44" s="9" t="s">
        <v>435</v>
      </c>
      <c r="E44" s="4"/>
      <c r="F44" s="4"/>
    </row>
    <row r="45" spans="1:6" s="1" customFormat="1" ht="7.5" customHeight="1" x14ac:dyDescent="0.2">
      <c r="A45" s="23"/>
      <c r="B45" s="4"/>
      <c r="C45" s="5"/>
      <c r="D45" s="4"/>
      <c r="E45" s="4"/>
      <c r="F45" s="4"/>
    </row>
    <row r="46" spans="1:6" s="1" customFormat="1" ht="75" customHeight="1" x14ac:dyDescent="0.2">
      <c r="A46" s="23">
        <v>32</v>
      </c>
      <c r="B46" s="9" t="s">
        <v>355</v>
      </c>
      <c r="C46" s="12" t="s">
        <v>29</v>
      </c>
      <c r="D46" s="9" t="s">
        <v>433</v>
      </c>
      <c r="E46" s="4"/>
      <c r="F46" s="4"/>
    </row>
    <row r="47" spans="1:6" s="1" customFormat="1" ht="68.25" customHeight="1" x14ac:dyDescent="0.2">
      <c r="A47" s="23">
        <v>33</v>
      </c>
      <c r="B47" s="9" t="s">
        <v>30</v>
      </c>
      <c r="C47" s="12" t="s">
        <v>29</v>
      </c>
      <c r="D47" s="9" t="s">
        <v>434</v>
      </c>
      <c r="E47" s="4"/>
      <c r="F47" s="4"/>
    </row>
    <row r="48" spans="1:6" s="1" customFormat="1" ht="6.75" customHeight="1" x14ac:dyDescent="0.2">
      <c r="A48" s="23"/>
      <c r="B48" s="4"/>
      <c r="C48" s="5"/>
      <c r="D48" s="4"/>
      <c r="E48" s="4"/>
      <c r="F48" s="4"/>
    </row>
    <row r="49" spans="1:6" s="1" customFormat="1" ht="77.25" customHeight="1" x14ac:dyDescent="0.2">
      <c r="A49" s="23">
        <v>34</v>
      </c>
      <c r="B49" s="9" t="s">
        <v>31</v>
      </c>
      <c r="C49" s="71" t="s">
        <v>133</v>
      </c>
      <c r="D49" s="9" t="s">
        <v>349</v>
      </c>
      <c r="E49" s="4"/>
      <c r="F49" s="4"/>
    </row>
    <row r="50" spans="1:6" s="1" customFormat="1" ht="77.25" customHeight="1" x14ac:dyDescent="0.2">
      <c r="A50" s="23">
        <v>35</v>
      </c>
      <c r="B50" s="9" t="s">
        <v>127</v>
      </c>
      <c r="C50" s="71"/>
      <c r="D50" s="9" t="s">
        <v>350</v>
      </c>
      <c r="E50" s="4"/>
      <c r="F50" s="4"/>
    </row>
    <row r="51" spans="1:6" s="1" customFormat="1" ht="77.25" customHeight="1" x14ac:dyDescent="0.2">
      <c r="A51" s="23">
        <v>36</v>
      </c>
      <c r="B51" s="9" t="s">
        <v>357</v>
      </c>
      <c r="C51" s="71"/>
      <c r="D51" s="11" t="s">
        <v>35</v>
      </c>
      <c r="E51" s="4"/>
      <c r="F51" s="4"/>
    </row>
    <row r="52" spans="1:6" s="1" customFormat="1" ht="77.25" customHeight="1" x14ac:dyDescent="0.2">
      <c r="A52" s="23">
        <v>37</v>
      </c>
      <c r="B52" s="9" t="s">
        <v>356</v>
      </c>
      <c r="C52" s="71"/>
      <c r="D52" s="11" t="s">
        <v>36</v>
      </c>
      <c r="E52" s="4"/>
      <c r="F52" s="4"/>
    </row>
    <row r="53" spans="1:6" s="1" customFormat="1" ht="77.25" customHeight="1" x14ac:dyDescent="0.2">
      <c r="A53" s="23">
        <v>38</v>
      </c>
      <c r="B53" s="9" t="s">
        <v>358</v>
      </c>
      <c r="C53" s="71"/>
      <c r="D53" s="9" t="s">
        <v>351</v>
      </c>
      <c r="E53" s="4"/>
      <c r="F53" s="4"/>
    </row>
    <row r="54" spans="1:6" s="1" customFormat="1" ht="77.25" customHeight="1" x14ac:dyDescent="0.2">
      <c r="A54" s="23">
        <v>39</v>
      </c>
      <c r="B54" s="9" t="s">
        <v>33</v>
      </c>
      <c r="C54" s="71"/>
      <c r="D54" s="11" t="s">
        <v>34</v>
      </c>
      <c r="E54" s="4"/>
      <c r="F54" s="4"/>
    </row>
    <row r="55" spans="1:6" s="1" customFormat="1" ht="10.5" customHeight="1" x14ac:dyDescent="0.2">
      <c r="A55" s="23"/>
      <c r="B55" s="9"/>
      <c r="C55" s="5"/>
      <c r="D55" s="11"/>
      <c r="E55" s="4"/>
      <c r="F55" s="4"/>
    </row>
    <row r="56" spans="1:6" s="1" customFormat="1" ht="51" customHeight="1" x14ac:dyDescent="0.2">
      <c r="A56" s="23">
        <v>40</v>
      </c>
      <c r="B56" s="9"/>
      <c r="C56" s="71" t="s">
        <v>348</v>
      </c>
      <c r="D56" s="11" t="s">
        <v>128</v>
      </c>
      <c r="E56" s="4"/>
      <c r="F56" s="4"/>
    </row>
    <row r="57" spans="1:6" s="1" customFormat="1" ht="51" customHeight="1" x14ac:dyDescent="0.2">
      <c r="A57" s="23">
        <v>41</v>
      </c>
      <c r="B57" s="9"/>
      <c r="C57" s="71"/>
      <c r="D57" s="11" t="s">
        <v>129</v>
      </c>
      <c r="E57" s="4"/>
      <c r="F57" s="4"/>
    </row>
    <row r="58" spans="1:6" s="1" customFormat="1" ht="51" customHeight="1" x14ac:dyDescent="0.2">
      <c r="A58" s="23">
        <v>42</v>
      </c>
      <c r="B58" s="9"/>
      <c r="C58" s="71"/>
      <c r="D58" s="11" t="s">
        <v>130</v>
      </c>
      <c r="E58" s="4"/>
      <c r="F58" s="4"/>
    </row>
    <row r="59" spans="1:6" s="1" customFormat="1" ht="51" customHeight="1" x14ac:dyDescent="0.2">
      <c r="A59" s="23">
        <v>43</v>
      </c>
      <c r="B59" s="9"/>
      <c r="C59" s="71"/>
      <c r="D59" s="11" t="s">
        <v>131</v>
      </c>
      <c r="E59" s="4"/>
      <c r="F59" s="4"/>
    </row>
    <row r="60" spans="1:6" s="1" customFormat="1" ht="51" customHeight="1" x14ac:dyDescent="0.2">
      <c r="A60" s="23">
        <v>44</v>
      </c>
      <c r="B60" s="9"/>
      <c r="C60" s="71"/>
      <c r="D60" s="11" t="s">
        <v>132</v>
      </c>
      <c r="E60" s="4"/>
      <c r="F60" s="4"/>
    </row>
    <row r="61" spans="1:6" s="1" customFormat="1" ht="12" customHeight="1" x14ac:dyDescent="0.2">
      <c r="A61" s="23"/>
      <c r="B61" s="4"/>
      <c r="C61" s="5"/>
      <c r="D61" s="4"/>
      <c r="E61" s="4"/>
      <c r="F61" s="4"/>
    </row>
    <row r="62" spans="1:6" s="1" customFormat="1" ht="84.75" customHeight="1" x14ac:dyDescent="0.2">
      <c r="A62" s="23">
        <v>45</v>
      </c>
      <c r="B62" s="9" t="s">
        <v>424</v>
      </c>
      <c r="C62" s="71" t="s">
        <v>438</v>
      </c>
      <c r="D62" s="11" t="s">
        <v>38</v>
      </c>
      <c r="E62" s="4"/>
      <c r="F62" s="4"/>
    </row>
    <row r="63" spans="1:6" s="1" customFormat="1" ht="84.75" customHeight="1" x14ac:dyDescent="0.2">
      <c r="A63" s="23">
        <v>46</v>
      </c>
      <c r="B63" s="9" t="s">
        <v>361</v>
      </c>
      <c r="C63" s="71"/>
      <c r="D63" s="11" t="s">
        <v>39</v>
      </c>
      <c r="E63" s="4"/>
      <c r="F63" s="4"/>
    </row>
    <row r="64" spans="1:6" s="1" customFormat="1" ht="84.75" customHeight="1" x14ac:dyDescent="0.2">
      <c r="A64" s="23">
        <v>47</v>
      </c>
      <c r="B64" s="9" t="s">
        <v>439</v>
      </c>
      <c r="C64" s="71" t="s">
        <v>438</v>
      </c>
      <c r="D64" s="11" t="s">
        <v>40</v>
      </c>
      <c r="E64" s="4"/>
      <c r="F64" s="4"/>
    </row>
    <row r="65" spans="1:6" s="1" customFormat="1" ht="84.75" customHeight="1" x14ac:dyDescent="0.2">
      <c r="A65" s="23">
        <v>48</v>
      </c>
      <c r="B65" s="9" t="s">
        <v>440</v>
      </c>
      <c r="C65" s="71"/>
      <c r="D65" s="11" t="s">
        <v>41</v>
      </c>
      <c r="E65" s="4"/>
      <c r="F65" s="4"/>
    </row>
    <row r="66" spans="1:6" s="1" customFormat="1" ht="84.75" customHeight="1" x14ac:dyDescent="0.2">
      <c r="A66" s="23">
        <v>49</v>
      </c>
      <c r="B66" s="11" t="s">
        <v>32</v>
      </c>
      <c r="C66" s="71"/>
      <c r="D66" s="11" t="s">
        <v>42</v>
      </c>
      <c r="E66" s="4"/>
      <c r="F66" s="4"/>
    </row>
    <row r="67" spans="1:6" s="1" customFormat="1" ht="84.75" customHeight="1" x14ac:dyDescent="0.2">
      <c r="A67" s="23">
        <v>50</v>
      </c>
      <c r="B67" s="9" t="s">
        <v>37</v>
      </c>
      <c r="C67" s="71"/>
      <c r="D67" s="11" t="s">
        <v>43</v>
      </c>
      <c r="E67" s="4"/>
      <c r="F67" s="4"/>
    </row>
    <row r="68" spans="1:6" s="1" customFormat="1" ht="84.75" customHeight="1" x14ac:dyDescent="0.2">
      <c r="A68" s="23"/>
      <c r="B68" s="9"/>
      <c r="C68" s="7"/>
      <c r="D68" s="11"/>
      <c r="E68" s="4"/>
      <c r="F68" s="4"/>
    </row>
    <row r="69" spans="1:6" s="1" customFormat="1" ht="37.5" customHeight="1" x14ac:dyDescent="0.2">
      <c r="A69" s="23"/>
      <c r="B69" s="4"/>
      <c r="C69" s="5"/>
      <c r="D69" s="4"/>
      <c r="E69" s="4"/>
      <c r="F69" s="4"/>
    </row>
    <row r="70" spans="1:6" s="1" customFormat="1" ht="63.75" customHeight="1" x14ac:dyDescent="0.2">
      <c r="A70" s="23">
        <v>51</v>
      </c>
      <c r="B70" s="4"/>
      <c r="C70" s="75" t="s">
        <v>347</v>
      </c>
      <c r="D70" s="11" t="s">
        <v>128</v>
      </c>
      <c r="E70" s="4"/>
      <c r="F70" s="4"/>
    </row>
    <row r="71" spans="1:6" s="1" customFormat="1" ht="63.75" customHeight="1" x14ac:dyDescent="0.2">
      <c r="A71" s="23">
        <v>52</v>
      </c>
      <c r="B71" s="4"/>
      <c r="C71" s="76"/>
      <c r="D71" s="9" t="s">
        <v>359</v>
      </c>
      <c r="E71" s="4"/>
      <c r="F71" s="4"/>
    </row>
    <row r="72" spans="1:6" s="1" customFormat="1" ht="63.75" customHeight="1" x14ac:dyDescent="0.2">
      <c r="A72" s="23">
        <v>53</v>
      </c>
      <c r="B72" s="4"/>
      <c r="C72" s="76"/>
      <c r="D72" s="11" t="s">
        <v>130</v>
      </c>
      <c r="E72" s="4"/>
      <c r="F72" s="4"/>
    </row>
    <row r="73" spans="1:6" s="1" customFormat="1" ht="63.75" customHeight="1" x14ac:dyDescent="0.2">
      <c r="A73" s="23">
        <v>54</v>
      </c>
      <c r="B73" s="4"/>
      <c r="C73" s="76"/>
      <c r="D73" s="11" t="s">
        <v>131</v>
      </c>
      <c r="E73" s="4"/>
      <c r="F73" s="4"/>
    </row>
    <row r="74" spans="1:6" s="1" customFormat="1" ht="63.75" customHeight="1" x14ac:dyDescent="0.2">
      <c r="A74" s="23">
        <v>55</v>
      </c>
      <c r="B74" s="4"/>
      <c r="C74" s="76"/>
      <c r="D74" s="11" t="s">
        <v>132</v>
      </c>
      <c r="E74" s="4"/>
      <c r="F74" s="4"/>
    </row>
    <row r="75" spans="1:6" s="1" customFormat="1" ht="63.75" customHeight="1" x14ac:dyDescent="0.2">
      <c r="A75" s="23">
        <v>56</v>
      </c>
      <c r="B75" s="4"/>
      <c r="C75" s="76"/>
      <c r="D75" s="11" t="s">
        <v>44</v>
      </c>
      <c r="E75" s="4"/>
      <c r="F75" s="4"/>
    </row>
    <row r="76" spans="1:6" s="1" customFormat="1" ht="63.75" customHeight="1" x14ac:dyDescent="0.2">
      <c r="A76" s="23">
        <v>57</v>
      </c>
      <c r="B76" s="4"/>
      <c r="C76" s="77"/>
      <c r="D76" s="11" t="s">
        <v>45</v>
      </c>
      <c r="E76" s="4"/>
      <c r="F76" s="4"/>
    </row>
    <row r="77" spans="1:6" s="1" customFormat="1" ht="81.75" customHeight="1" x14ac:dyDescent="0.2">
      <c r="A77" s="23">
        <v>58</v>
      </c>
      <c r="B77" s="9" t="s">
        <v>360</v>
      </c>
      <c r="C77" s="71" t="s">
        <v>134</v>
      </c>
      <c r="D77" s="11" t="s">
        <v>46</v>
      </c>
      <c r="E77" s="4"/>
      <c r="F77" s="4"/>
    </row>
    <row r="78" spans="1:6" s="1" customFormat="1" ht="81.75" customHeight="1" x14ac:dyDescent="0.2">
      <c r="A78" s="23">
        <v>59</v>
      </c>
      <c r="B78" s="9" t="s">
        <v>361</v>
      </c>
      <c r="C78" s="71"/>
      <c r="D78" s="11" t="s">
        <v>39</v>
      </c>
      <c r="E78" s="4"/>
      <c r="F78" s="4"/>
    </row>
    <row r="79" spans="1:6" s="1" customFormat="1" ht="81.75" customHeight="1" x14ac:dyDescent="0.2">
      <c r="A79" s="23">
        <v>60</v>
      </c>
      <c r="B79" s="9" t="s">
        <v>48</v>
      </c>
      <c r="C79" s="71"/>
      <c r="D79" s="11" t="s">
        <v>40</v>
      </c>
      <c r="E79" s="4"/>
      <c r="F79" s="4"/>
    </row>
    <row r="80" spans="1:6" s="1" customFormat="1" ht="81.75" customHeight="1" x14ac:dyDescent="0.2">
      <c r="A80" s="23">
        <v>61</v>
      </c>
      <c r="B80" s="9" t="s">
        <v>362</v>
      </c>
      <c r="C80" s="71"/>
      <c r="D80" s="11" t="s">
        <v>41</v>
      </c>
      <c r="E80" s="4"/>
      <c r="F80" s="4"/>
    </row>
    <row r="81" spans="1:6" s="1" customFormat="1" ht="81.75" customHeight="1" x14ac:dyDescent="0.2">
      <c r="A81" s="23">
        <v>62</v>
      </c>
      <c r="B81" s="9" t="s">
        <v>47</v>
      </c>
      <c r="C81" s="71"/>
      <c r="D81" s="11" t="s">
        <v>42</v>
      </c>
      <c r="E81" s="4"/>
      <c r="F81" s="4"/>
    </row>
    <row r="82" spans="1:6" s="1" customFormat="1" ht="81.75" customHeight="1" x14ac:dyDescent="0.2">
      <c r="A82" s="23">
        <v>63</v>
      </c>
      <c r="B82" s="9" t="s">
        <v>363</v>
      </c>
      <c r="C82" s="71" t="s">
        <v>134</v>
      </c>
      <c r="D82" s="11" t="s">
        <v>43</v>
      </c>
      <c r="E82" s="4"/>
      <c r="F82" s="4"/>
    </row>
    <row r="83" spans="1:6" s="1" customFormat="1" ht="81.75" customHeight="1" x14ac:dyDescent="0.2">
      <c r="A83" s="23">
        <v>64</v>
      </c>
      <c r="B83" s="9" t="s">
        <v>49</v>
      </c>
      <c r="C83" s="71"/>
      <c r="D83" s="4"/>
      <c r="E83" s="4"/>
      <c r="F83" s="4"/>
    </row>
    <row r="84" spans="1:6" s="1" customFormat="1" ht="9.75" customHeight="1" x14ac:dyDescent="0.2">
      <c r="A84" s="23"/>
      <c r="B84" s="4"/>
      <c r="C84" s="5"/>
      <c r="D84" s="4"/>
      <c r="E84" s="4"/>
      <c r="F84" s="4"/>
    </row>
    <row r="85" spans="1:6" s="1" customFormat="1" ht="44.25" customHeight="1" x14ac:dyDescent="0.2">
      <c r="A85" s="23">
        <v>65</v>
      </c>
      <c r="B85" s="4"/>
      <c r="C85" s="71" t="s">
        <v>135</v>
      </c>
      <c r="D85" s="11" t="s">
        <v>128</v>
      </c>
      <c r="E85" s="4"/>
      <c r="F85" s="4"/>
    </row>
    <row r="86" spans="1:6" ht="44.25" customHeight="1" x14ac:dyDescent="0.45">
      <c r="A86" s="23">
        <v>66</v>
      </c>
      <c r="B86" s="13"/>
      <c r="C86" s="71"/>
      <c r="D86" s="11" t="s">
        <v>129</v>
      </c>
      <c r="E86" s="13"/>
      <c r="F86" s="13"/>
    </row>
    <row r="87" spans="1:6" ht="44.25" customHeight="1" x14ac:dyDescent="0.45">
      <c r="A87" s="23">
        <v>67</v>
      </c>
      <c r="B87" s="13"/>
      <c r="C87" s="71"/>
      <c r="D87" s="11" t="s">
        <v>130</v>
      </c>
      <c r="E87" s="13"/>
      <c r="F87" s="13"/>
    </row>
    <row r="88" spans="1:6" ht="44.25" customHeight="1" x14ac:dyDescent="0.45">
      <c r="A88" s="23">
        <v>68</v>
      </c>
      <c r="B88" s="13"/>
      <c r="C88" s="71"/>
      <c r="D88" s="11" t="s">
        <v>131</v>
      </c>
      <c r="E88" s="13"/>
      <c r="F88" s="13"/>
    </row>
    <row r="89" spans="1:6" ht="44.25" customHeight="1" x14ac:dyDescent="0.45">
      <c r="A89" s="23">
        <v>69</v>
      </c>
      <c r="B89" s="13"/>
      <c r="C89" s="71"/>
      <c r="D89" s="11" t="s">
        <v>132</v>
      </c>
      <c r="E89" s="13"/>
      <c r="F89" s="13"/>
    </row>
    <row r="90" spans="1:6" ht="44.25" customHeight="1" x14ac:dyDescent="0.45">
      <c r="A90" s="23">
        <v>70</v>
      </c>
      <c r="B90" s="13"/>
      <c r="C90" s="71"/>
      <c r="D90" s="11" t="s">
        <v>44</v>
      </c>
      <c r="E90" s="13"/>
      <c r="F90" s="13"/>
    </row>
    <row r="91" spans="1:6" ht="44.25" customHeight="1" x14ac:dyDescent="0.45">
      <c r="A91" s="23">
        <v>71</v>
      </c>
      <c r="B91" s="13"/>
      <c r="C91" s="71"/>
      <c r="D91" s="11" t="s">
        <v>45</v>
      </c>
      <c r="E91" s="13"/>
      <c r="F91" s="13"/>
    </row>
    <row r="92" spans="1:6" ht="36.75" customHeight="1" x14ac:dyDescent="0.45">
      <c r="A92" s="79" t="s">
        <v>136</v>
      </c>
      <c r="B92" s="79"/>
      <c r="C92" s="79"/>
      <c r="D92" s="79"/>
      <c r="E92" s="13"/>
      <c r="F92" s="13"/>
    </row>
    <row r="93" spans="1:6" ht="22.5" customHeight="1" x14ac:dyDescent="0.45">
      <c r="A93" s="23"/>
      <c r="B93" s="18" t="s">
        <v>65</v>
      </c>
      <c r="C93" s="17"/>
      <c r="D93" s="11"/>
      <c r="E93" s="13"/>
      <c r="F93" s="13"/>
    </row>
    <row r="94" spans="1:6" ht="22.5" customHeight="1" x14ac:dyDescent="0.45">
      <c r="A94" s="23"/>
      <c r="B94" s="18" t="s">
        <v>66</v>
      </c>
      <c r="C94" s="17"/>
      <c r="D94" s="11"/>
      <c r="E94" s="13"/>
      <c r="F94" s="13"/>
    </row>
    <row r="95" spans="1:6" ht="22.5" customHeight="1" x14ac:dyDescent="0.45">
      <c r="A95" s="23"/>
      <c r="B95" s="81" t="s">
        <v>364</v>
      </c>
      <c r="C95" s="81"/>
      <c r="D95" s="11"/>
      <c r="E95" s="13"/>
      <c r="F95" s="13"/>
    </row>
    <row r="96" spans="1:6" ht="12" customHeight="1" x14ac:dyDescent="0.45">
      <c r="A96" s="23"/>
      <c r="B96" s="11"/>
      <c r="C96" s="5"/>
      <c r="D96" s="11"/>
      <c r="E96" s="13"/>
      <c r="F96" s="13"/>
    </row>
    <row r="97" spans="1:6" ht="105" customHeight="1" x14ac:dyDescent="0.45">
      <c r="A97" s="23">
        <v>72</v>
      </c>
      <c r="B97" s="9" t="s">
        <v>51</v>
      </c>
      <c r="C97" s="71" t="s">
        <v>137</v>
      </c>
      <c r="D97" s="11" t="s">
        <v>50</v>
      </c>
      <c r="E97" s="13"/>
      <c r="F97" s="13"/>
    </row>
    <row r="98" spans="1:6" ht="105" customHeight="1" x14ac:dyDescent="0.45">
      <c r="A98" s="23">
        <v>73</v>
      </c>
      <c r="B98" s="9" t="s">
        <v>52</v>
      </c>
      <c r="C98" s="71"/>
      <c r="D98" s="11" t="s">
        <v>53</v>
      </c>
      <c r="E98" s="13"/>
      <c r="F98" s="13"/>
    </row>
    <row r="99" spans="1:6" ht="105" customHeight="1" x14ac:dyDescent="0.45">
      <c r="A99" s="23">
        <v>74</v>
      </c>
      <c r="B99" s="9" t="s">
        <v>55</v>
      </c>
      <c r="C99" s="71"/>
      <c r="D99" s="11" t="s">
        <v>54</v>
      </c>
      <c r="E99" s="13"/>
      <c r="F99" s="13"/>
    </row>
    <row r="100" spans="1:6" ht="105" customHeight="1" x14ac:dyDescent="0.45">
      <c r="A100" s="23">
        <v>75</v>
      </c>
      <c r="B100" s="9" t="s">
        <v>365</v>
      </c>
      <c r="C100" s="71" t="s">
        <v>137</v>
      </c>
      <c r="D100" s="11" t="s">
        <v>56</v>
      </c>
      <c r="E100" s="13"/>
      <c r="F100" s="13"/>
    </row>
    <row r="101" spans="1:6" ht="105" customHeight="1" x14ac:dyDescent="0.45">
      <c r="A101" s="23">
        <v>76</v>
      </c>
      <c r="B101" s="9" t="s">
        <v>366</v>
      </c>
      <c r="C101" s="71"/>
      <c r="D101" s="11" t="s">
        <v>57</v>
      </c>
      <c r="E101" s="13"/>
      <c r="F101" s="13"/>
    </row>
    <row r="102" spans="1:6" ht="105" customHeight="1" x14ac:dyDescent="0.45">
      <c r="A102" s="23">
        <v>77</v>
      </c>
      <c r="B102" s="9" t="s">
        <v>58</v>
      </c>
      <c r="C102" s="71"/>
      <c r="D102" s="11" t="s">
        <v>59</v>
      </c>
      <c r="E102" s="13"/>
      <c r="F102" s="13"/>
    </row>
    <row r="103" spans="1:6" ht="105" customHeight="1" x14ac:dyDescent="0.45">
      <c r="A103" s="23">
        <v>78</v>
      </c>
      <c r="B103" s="9" t="s">
        <v>61</v>
      </c>
      <c r="C103" s="71"/>
      <c r="D103" s="11" t="s">
        <v>60</v>
      </c>
      <c r="E103" s="13"/>
      <c r="F103" s="13"/>
    </row>
    <row r="104" spans="1:6" ht="105" customHeight="1" x14ac:dyDescent="0.45">
      <c r="A104" s="23">
        <v>79</v>
      </c>
      <c r="B104" s="9" t="s">
        <v>62</v>
      </c>
      <c r="C104" s="71" t="s">
        <v>137</v>
      </c>
      <c r="D104" s="11" t="s">
        <v>63</v>
      </c>
      <c r="E104" s="13"/>
      <c r="F104" s="13"/>
    </row>
    <row r="105" spans="1:6" ht="105" customHeight="1" x14ac:dyDescent="0.45">
      <c r="A105" s="23">
        <v>80</v>
      </c>
      <c r="B105" s="9" t="s">
        <v>367</v>
      </c>
      <c r="C105" s="71"/>
      <c r="D105" s="11" t="s">
        <v>64</v>
      </c>
      <c r="E105" s="13"/>
      <c r="F105" s="13"/>
    </row>
    <row r="106" spans="1:6" ht="105" customHeight="1" x14ac:dyDescent="0.45">
      <c r="A106" s="23">
        <v>81</v>
      </c>
      <c r="B106" s="9" t="s">
        <v>368</v>
      </c>
      <c r="C106" s="71"/>
      <c r="D106" s="13"/>
      <c r="E106" s="13"/>
      <c r="F106" s="13"/>
    </row>
    <row r="107" spans="1:6" ht="105" customHeight="1" x14ac:dyDescent="0.45">
      <c r="A107" s="23">
        <v>82</v>
      </c>
      <c r="B107" s="9" t="s">
        <v>370</v>
      </c>
      <c r="C107" s="71"/>
      <c r="D107" s="13"/>
      <c r="E107" s="13"/>
      <c r="F107" s="13"/>
    </row>
    <row r="108" spans="1:6" ht="31.5" customHeight="1" x14ac:dyDescent="0.45">
      <c r="A108" s="23"/>
      <c r="B108" s="13"/>
      <c r="C108" s="5"/>
      <c r="D108" s="13"/>
      <c r="E108" s="13"/>
      <c r="F108" s="13"/>
    </row>
    <row r="109" spans="1:6" ht="47.25" customHeight="1" x14ac:dyDescent="0.45">
      <c r="A109" s="23">
        <v>83</v>
      </c>
      <c r="B109" s="13"/>
      <c r="C109" s="75" t="s">
        <v>369</v>
      </c>
      <c r="D109" s="9" t="s">
        <v>68</v>
      </c>
      <c r="E109" s="13"/>
      <c r="F109" s="13"/>
    </row>
    <row r="110" spans="1:6" ht="47.25" customHeight="1" x14ac:dyDescent="0.45">
      <c r="A110" s="23">
        <v>84</v>
      </c>
      <c r="B110" s="13"/>
      <c r="C110" s="76"/>
      <c r="D110" s="11" t="s">
        <v>69</v>
      </c>
      <c r="E110" s="13"/>
      <c r="F110" s="13"/>
    </row>
    <row r="111" spans="1:6" ht="47.25" customHeight="1" x14ac:dyDescent="0.45">
      <c r="A111" s="23">
        <v>85</v>
      </c>
      <c r="B111" s="13"/>
      <c r="C111" s="76"/>
      <c r="D111" s="11" t="s">
        <v>70</v>
      </c>
      <c r="E111" s="13"/>
      <c r="F111" s="13"/>
    </row>
    <row r="112" spans="1:6" ht="47.25" customHeight="1" x14ac:dyDescent="0.45">
      <c r="A112" s="23">
        <v>86</v>
      </c>
      <c r="B112" s="13"/>
      <c r="C112" s="76"/>
      <c r="D112" s="11" t="s">
        <v>71</v>
      </c>
      <c r="E112" s="13"/>
      <c r="F112" s="13"/>
    </row>
    <row r="113" spans="1:6" ht="47.25" customHeight="1" x14ac:dyDescent="0.45">
      <c r="A113" s="23">
        <v>87</v>
      </c>
      <c r="B113" s="13"/>
      <c r="C113" s="76"/>
      <c r="D113" s="9" t="s">
        <v>72</v>
      </c>
      <c r="E113" s="13"/>
      <c r="F113" s="13"/>
    </row>
    <row r="114" spans="1:6" ht="47.25" customHeight="1" x14ac:dyDescent="0.45">
      <c r="A114" s="23">
        <v>88</v>
      </c>
      <c r="B114" s="13"/>
      <c r="C114" s="76"/>
      <c r="D114" s="11" t="s">
        <v>73</v>
      </c>
      <c r="E114" s="13"/>
      <c r="F114" s="13"/>
    </row>
    <row r="115" spans="1:6" ht="47.25" customHeight="1" x14ac:dyDescent="0.45">
      <c r="A115" s="23">
        <v>89</v>
      </c>
      <c r="B115" s="13"/>
      <c r="C115" s="76"/>
      <c r="D115" s="9" t="s">
        <v>74</v>
      </c>
      <c r="E115" s="13"/>
      <c r="F115" s="13"/>
    </row>
    <row r="116" spans="1:6" ht="47.25" customHeight="1" x14ac:dyDescent="0.45">
      <c r="A116" s="23">
        <v>90</v>
      </c>
      <c r="B116" s="13"/>
      <c r="C116" s="76"/>
      <c r="D116" s="11" t="s">
        <v>75</v>
      </c>
      <c r="E116" s="13"/>
      <c r="F116" s="13"/>
    </row>
    <row r="117" spans="1:6" ht="47.25" customHeight="1" x14ac:dyDescent="0.45">
      <c r="A117" s="23">
        <v>91</v>
      </c>
      <c r="B117" s="13"/>
      <c r="C117" s="76"/>
      <c r="D117" s="9" t="s">
        <v>76</v>
      </c>
      <c r="E117" s="13"/>
      <c r="F117" s="13"/>
    </row>
    <row r="118" spans="1:6" ht="47.25" customHeight="1" x14ac:dyDescent="0.45">
      <c r="A118" s="23">
        <v>92</v>
      </c>
      <c r="B118" s="13"/>
      <c r="C118" s="77"/>
      <c r="D118" s="11" t="s">
        <v>77</v>
      </c>
      <c r="E118" s="13"/>
      <c r="F118" s="13"/>
    </row>
    <row r="119" spans="1:6" ht="3" customHeight="1" x14ac:dyDescent="0.45">
      <c r="A119" s="23"/>
      <c r="B119" s="13"/>
      <c r="C119" s="5"/>
      <c r="D119" s="13"/>
      <c r="E119" s="13"/>
      <c r="F119" s="13"/>
    </row>
    <row r="120" spans="1:6" ht="46.5" customHeight="1" x14ac:dyDescent="0.45">
      <c r="A120" s="23">
        <v>93</v>
      </c>
      <c r="B120" s="9" t="s">
        <v>371</v>
      </c>
      <c r="C120" s="71" t="s">
        <v>139</v>
      </c>
      <c r="D120" s="11" t="s">
        <v>81</v>
      </c>
      <c r="E120" s="13"/>
      <c r="F120" s="13"/>
    </row>
    <row r="121" spans="1:6" ht="45" customHeight="1" x14ac:dyDescent="0.45">
      <c r="A121" s="23">
        <v>94</v>
      </c>
      <c r="B121" s="9" t="s">
        <v>372</v>
      </c>
      <c r="C121" s="71"/>
      <c r="D121" s="11" t="s">
        <v>82</v>
      </c>
      <c r="E121" s="13"/>
      <c r="F121" s="13"/>
    </row>
    <row r="122" spans="1:6" ht="98.25" customHeight="1" x14ac:dyDescent="0.45">
      <c r="A122" s="23">
        <v>95</v>
      </c>
      <c r="B122" s="9" t="s">
        <v>373</v>
      </c>
      <c r="C122" s="71"/>
      <c r="D122" s="11" t="s">
        <v>83</v>
      </c>
      <c r="E122" s="13"/>
      <c r="F122" s="13"/>
    </row>
    <row r="123" spans="1:6" ht="63" customHeight="1" x14ac:dyDescent="0.45">
      <c r="A123" s="23">
        <v>96</v>
      </c>
      <c r="B123" s="9" t="s">
        <v>374</v>
      </c>
      <c r="C123" s="71"/>
      <c r="D123" s="11" t="s">
        <v>84</v>
      </c>
      <c r="E123" s="13"/>
      <c r="F123" s="13"/>
    </row>
    <row r="124" spans="1:6" ht="63" customHeight="1" x14ac:dyDescent="0.45">
      <c r="A124" s="23">
        <v>97</v>
      </c>
      <c r="B124" s="9" t="s">
        <v>375</v>
      </c>
      <c r="C124" s="71"/>
      <c r="D124" s="11" t="s">
        <v>85</v>
      </c>
      <c r="E124" s="13"/>
      <c r="F124" s="13"/>
    </row>
    <row r="125" spans="1:6" ht="63" customHeight="1" x14ac:dyDescent="0.45">
      <c r="A125" s="23">
        <v>98</v>
      </c>
      <c r="B125" s="9" t="s">
        <v>376</v>
      </c>
      <c r="C125" s="71"/>
      <c r="D125" s="11" t="s">
        <v>86</v>
      </c>
      <c r="E125" s="13"/>
      <c r="F125" s="13"/>
    </row>
    <row r="126" spans="1:6" ht="63" customHeight="1" x14ac:dyDescent="0.45">
      <c r="A126" s="23">
        <v>99</v>
      </c>
      <c r="B126" s="9" t="s">
        <v>459</v>
      </c>
      <c r="C126" s="71"/>
      <c r="D126" s="11" t="s">
        <v>87</v>
      </c>
      <c r="E126" s="13"/>
      <c r="F126" s="13"/>
    </row>
    <row r="127" spans="1:6" ht="60" customHeight="1" x14ac:dyDescent="0.45">
      <c r="A127" s="23">
        <v>100</v>
      </c>
      <c r="B127" s="9" t="s">
        <v>460</v>
      </c>
      <c r="C127" s="71" t="s">
        <v>139</v>
      </c>
      <c r="D127" s="11" t="s">
        <v>88</v>
      </c>
      <c r="E127" s="13"/>
      <c r="F127" s="13"/>
    </row>
    <row r="128" spans="1:6" ht="60" customHeight="1" x14ac:dyDescent="0.45">
      <c r="A128" s="23">
        <v>101</v>
      </c>
      <c r="B128" s="9" t="s">
        <v>461</v>
      </c>
      <c r="C128" s="71"/>
      <c r="D128" s="11" t="s">
        <v>89</v>
      </c>
      <c r="E128" s="13"/>
      <c r="F128" s="13"/>
    </row>
    <row r="129" spans="1:6" ht="60" customHeight="1" x14ac:dyDescent="0.45">
      <c r="A129" s="23">
        <v>102</v>
      </c>
      <c r="B129" s="9" t="s">
        <v>78</v>
      </c>
      <c r="C129" s="71"/>
      <c r="D129" s="11" t="s">
        <v>90</v>
      </c>
      <c r="E129" s="13"/>
      <c r="F129" s="13"/>
    </row>
    <row r="130" spans="1:6" ht="60" customHeight="1" x14ac:dyDescent="0.45">
      <c r="A130" s="23">
        <v>103</v>
      </c>
      <c r="B130" s="9" t="s">
        <v>377</v>
      </c>
      <c r="C130" s="71"/>
      <c r="D130" s="11" t="s">
        <v>91</v>
      </c>
      <c r="E130" s="13"/>
      <c r="F130" s="13"/>
    </row>
    <row r="131" spans="1:6" ht="60" customHeight="1" x14ac:dyDescent="0.45">
      <c r="A131" s="23">
        <v>104</v>
      </c>
      <c r="B131" s="9" t="s">
        <v>378</v>
      </c>
      <c r="C131" s="71"/>
      <c r="D131" s="11" t="s">
        <v>92</v>
      </c>
      <c r="E131" s="13"/>
      <c r="F131" s="13"/>
    </row>
    <row r="132" spans="1:6" ht="60" customHeight="1" x14ac:dyDescent="0.45">
      <c r="A132" s="23">
        <v>105</v>
      </c>
      <c r="B132" s="9" t="s">
        <v>379</v>
      </c>
      <c r="C132" s="71"/>
      <c r="D132" s="11" t="s">
        <v>93</v>
      </c>
      <c r="E132" s="13"/>
      <c r="F132" s="13"/>
    </row>
    <row r="133" spans="1:6" ht="60" customHeight="1" x14ac:dyDescent="0.45">
      <c r="A133" s="23">
        <v>106</v>
      </c>
      <c r="B133" s="9" t="s">
        <v>380</v>
      </c>
      <c r="C133" s="71"/>
      <c r="D133" s="13"/>
      <c r="E133" s="13"/>
      <c r="F133" s="13"/>
    </row>
    <row r="134" spans="1:6" ht="60" customHeight="1" x14ac:dyDescent="0.45">
      <c r="A134" s="23">
        <v>107</v>
      </c>
      <c r="B134" s="9" t="s">
        <v>381</v>
      </c>
      <c r="C134" s="71"/>
      <c r="D134" s="13"/>
      <c r="E134" s="13"/>
      <c r="F134" s="13"/>
    </row>
    <row r="135" spans="1:6" ht="40.5" customHeight="1" x14ac:dyDescent="0.45">
      <c r="A135" s="23">
        <v>108</v>
      </c>
      <c r="B135" s="13"/>
      <c r="C135" s="72" t="s">
        <v>141</v>
      </c>
      <c r="D135" s="9" t="s">
        <v>68</v>
      </c>
      <c r="E135" s="13"/>
      <c r="F135" s="13"/>
    </row>
    <row r="136" spans="1:6" ht="40.5" customHeight="1" x14ac:dyDescent="0.45">
      <c r="A136" s="23">
        <v>109</v>
      </c>
      <c r="B136" s="13"/>
      <c r="C136" s="72"/>
      <c r="D136" s="11" t="s">
        <v>69</v>
      </c>
      <c r="E136" s="13"/>
      <c r="F136" s="13"/>
    </row>
    <row r="137" spans="1:6" ht="40.5" customHeight="1" x14ac:dyDescent="0.45">
      <c r="A137" s="23">
        <v>110</v>
      </c>
      <c r="B137" s="13"/>
      <c r="C137" s="72"/>
      <c r="D137" s="11" t="s">
        <v>70</v>
      </c>
      <c r="E137" s="13"/>
      <c r="F137" s="13"/>
    </row>
    <row r="138" spans="1:6" ht="40.5" customHeight="1" x14ac:dyDescent="0.45">
      <c r="A138" s="23">
        <v>111</v>
      </c>
      <c r="B138" s="13"/>
      <c r="C138" s="72"/>
      <c r="D138" s="11" t="s">
        <v>71</v>
      </c>
      <c r="E138" s="13"/>
      <c r="F138" s="13"/>
    </row>
    <row r="139" spans="1:6" ht="40.5" customHeight="1" x14ac:dyDescent="0.45">
      <c r="A139" s="23">
        <v>112</v>
      </c>
      <c r="B139" s="13"/>
      <c r="C139" s="72"/>
      <c r="D139" s="9" t="s">
        <v>72</v>
      </c>
      <c r="E139" s="13"/>
      <c r="F139" s="13"/>
    </row>
    <row r="140" spans="1:6" ht="40.5" customHeight="1" x14ac:dyDescent="0.45">
      <c r="A140" s="23">
        <v>113</v>
      </c>
      <c r="B140" s="13"/>
      <c r="C140" s="72"/>
      <c r="D140" s="11" t="s">
        <v>73</v>
      </c>
      <c r="E140" s="13"/>
      <c r="F140" s="13"/>
    </row>
    <row r="141" spans="1:6" ht="40.5" customHeight="1" x14ac:dyDescent="0.45">
      <c r="A141" s="23">
        <v>114</v>
      </c>
      <c r="B141" s="13"/>
      <c r="C141" s="72"/>
      <c r="D141" s="9" t="s">
        <v>74</v>
      </c>
      <c r="E141" s="13"/>
      <c r="F141" s="13"/>
    </row>
    <row r="142" spans="1:6" ht="40.5" customHeight="1" x14ac:dyDescent="0.45">
      <c r="A142" s="23">
        <v>115</v>
      </c>
      <c r="B142" s="13"/>
      <c r="C142" s="72"/>
      <c r="D142" s="11" t="s">
        <v>144</v>
      </c>
      <c r="E142" s="13"/>
      <c r="F142" s="13"/>
    </row>
    <row r="143" spans="1:6" ht="40.5" customHeight="1" x14ac:dyDescent="0.45">
      <c r="A143" s="23">
        <v>116</v>
      </c>
      <c r="B143" s="13"/>
      <c r="C143" s="72"/>
      <c r="D143" s="9" t="s">
        <v>76</v>
      </c>
      <c r="E143" s="13"/>
      <c r="F143" s="13"/>
    </row>
    <row r="144" spans="1:6" ht="40.5" customHeight="1" x14ac:dyDescent="0.45">
      <c r="A144" s="23">
        <v>117</v>
      </c>
      <c r="B144" s="13"/>
      <c r="C144" s="72"/>
      <c r="D144" s="11" t="s">
        <v>77</v>
      </c>
      <c r="E144" s="13"/>
      <c r="F144" s="13"/>
    </row>
    <row r="145" spans="1:6" ht="40.5" customHeight="1" x14ac:dyDescent="0.45">
      <c r="A145" s="23">
        <v>118</v>
      </c>
      <c r="B145" s="13"/>
      <c r="C145" s="72"/>
      <c r="D145" s="11" t="s">
        <v>94</v>
      </c>
      <c r="E145" s="13"/>
      <c r="F145" s="13"/>
    </row>
    <row r="146" spans="1:6" ht="40.5" customHeight="1" x14ac:dyDescent="0.45">
      <c r="A146" s="23">
        <v>119</v>
      </c>
      <c r="B146" s="13"/>
      <c r="C146" s="72"/>
      <c r="D146" s="11" t="s">
        <v>95</v>
      </c>
      <c r="E146" s="13"/>
      <c r="F146" s="13"/>
    </row>
    <row r="147" spans="1:6" ht="6" customHeight="1" x14ac:dyDescent="0.45">
      <c r="A147" s="23"/>
      <c r="B147" s="13"/>
      <c r="C147" s="5"/>
      <c r="D147" s="13"/>
      <c r="E147" s="13"/>
      <c r="F147" s="13"/>
    </row>
    <row r="148" spans="1:6" ht="62.25" customHeight="1" x14ac:dyDescent="0.45">
      <c r="A148" s="23">
        <v>120</v>
      </c>
      <c r="B148" s="11" t="s">
        <v>96</v>
      </c>
      <c r="C148" s="71" t="s">
        <v>142</v>
      </c>
      <c r="D148" s="11" t="s">
        <v>99</v>
      </c>
      <c r="E148" s="13"/>
      <c r="F148" s="13"/>
    </row>
    <row r="149" spans="1:6" ht="62.25" customHeight="1" x14ac:dyDescent="0.45">
      <c r="A149" s="23">
        <v>121</v>
      </c>
      <c r="B149" s="9" t="s">
        <v>441</v>
      </c>
      <c r="C149" s="71"/>
      <c r="D149" s="11" t="s">
        <v>82</v>
      </c>
      <c r="E149" s="13"/>
      <c r="F149" s="13"/>
    </row>
    <row r="150" spans="1:6" ht="62.25" customHeight="1" x14ac:dyDescent="0.45">
      <c r="A150" s="23">
        <v>122</v>
      </c>
      <c r="B150" s="9" t="s">
        <v>442</v>
      </c>
      <c r="C150" s="71"/>
      <c r="D150" s="11" t="s">
        <v>83</v>
      </c>
      <c r="E150" s="13"/>
      <c r="F150" s="13"/>
    </row>
    <row r="151" spans="1:6" ht="62.25" customHeight="1" x14ac:dyDescent="0.45">
      <c r="A151" s="23">
        <v>123</v>
      </c>
      <c r="B151" s="9" t="s">
        <v>100</v>
      </c>
      <c r="C151" s="71"/>
      <c r="D151" s="11" t="s">
        <v>84</v>
      </c>
      <c r="E151" s="13"/>
      <c r="F151" s="13"/>
    </row>
    <row r="152" spans="1:6" ht="62.25" customHeight="1" x14ac:dyDescent="0.45">
      <c r="A152" s="23">
        <v>124</v>
      </c>
      <c r="B152" s="9" t="s">
        <v>443</v>
      </c>
      <c r="C152" s="71"/>
      <c r="D152" s="11" t="s">
        <v>85</v>
      </c>
      <c r="E152" s="13"/>
      <c r="F152" s="13"/>
    </row>
    <row r="153" spans="1:6" ht="62.25" customHeight="1" x14ac:dyDescent="0.45">
      <c r="A153" s="23">
        <v>125</v>
      </c>
      <c r="B153" s="9" t="s">
        <v>446</v>
      </c>
      <c r="C153" s="71"/>
      <c r="D153" s="11" t="s">
        <v>86</v>
      </c>
      <c r="E153" s="13"/>
      <c r="F153" s="13"/>
    </row>
    <row r="154" spans="1:6" ht="62.25" customHeight="1" x14ac:dyDescent="0.45">
      <c r="A154" s="23">
        <v>126</v>
      </c>
      <c r="B154" s="9" t="s">
        <v>101</v>
      </c>
      <c r="C154" s="71"/>
      <c r="D154" s="11" t="s">
        <v>87</v>
      </c>
      <c r="E154" s="13"/>
      <c r="F154" s="13"/>
    </row>
    <row r="155" spans="1:6" ht="62.25" customHeight="1" x14ac:dyDescent="0.45">
      <c r="A155" s="23">
        <v>127</v>
      </c>
      <c r="B155" s="9" t="s">
        <v>102</v>
      </c>
      <c r="C155" s="71" t="s">
        <v>142</v>
      </c>
      <c r="D155" s="11" t="s">
        <v>88</v>
      </c>
      <c r="E155" s="13"/>
      <c r="F155" s="13"/>
    </row>
    <row r="156" spans="1:6" ht="62.25" customHeight="1" x14ac:dyDescent="0.45">
      <c r="A156" s="23">
        <v>128</v>
      </c>
      <c r="B156" s="9" t="s">
        <v>445</v>
      </c>
      <c r="C156" s="71"/>
      <c r="D156" s="11" t="s">
        <v>89</v>
      </c>
      <c r="E156" s="13"/>
      <c r="F156" s="13"/>
    </row>
    <row r="157" spans="1:6" ht="62.25" customHeight="1" x14ac:dyDescent="0.45">
      <c r="A157" s="23">
        <v>129</v>
      </c>
      <c r="B157" s="9" t="s">
        <v>103</v>
      </c>
      <c r="C157" s="71"/>
      <c r="D157" s="11" t="s">
        <v>90</v>
      </c>
      <c r="E157" s="13"/>
      <c r="F157" s="13"/>
    </row>
    <row r="158" spans="1:6" ht="62.25" customHeight="1" x14ac:dyDescent="0.45">
      <c r="A158" s="23">
        <v>130</v>
      </c>
      <c r="B158" s="11" t="s">
        <v>104</v>
      </c>
      <c r="C158" s="71"/>
      <c r="D158" s="11" t="s">
        <v>97</v>
      </c>
      <c r="E158" s="13"/>
      <c r="F158" s="13"/>
    </row>
    <row r="159" spans="1:6" ht="62.25" customHeight="1" x14ac:dyDescent="0.45">
      <c r="A159" s="23">
        <v>131</v>
      </c>
      <c r="B159" s="9" t="s">
        <v>444</v>
      </c>
      <c r="C159" s="71"/>
      <c r="D159" s="11" t="s">
        <v>98</v>
      </c>
      <c r="E159" s="13"/>
      <c r="F159" s="13"/>
    </row>
    <row r="160" spans="1:6" ht="62.25" customHeight="1" x14ac:dyDescent="0.45">
      <c r="A160" s="23">
        <v>132</v>
      </c>
      <c r="B160" s="11" t="s">
        <v>105</v>
      </c>
      <c r="C160" s="71"/>
      <c r="D160" s="11" t="s">
        <v>107</v>
      </c>
      <c r="E160" s="13"/>
      <c r="F160" s="13"/>
    </row>
    <row r="161" spans="1:6" ht="62.25" customHeight="1" x14ac:dyDescent="0.45">
      <c r="A161" s="23">
        <v>133</v>
      </c>
      <c r="B161" s="11" t="s">
        <v>106</v>
      </c>
      <c r="C161" s="71"/>
      <c r="D161" s="13"/>
      <c r="E161" s="13"/>
      <c r="F161" s="13"/>
    </row>
    <row r="162" spans="1:6" ht="47.25" customHeight="1" x14ac:dyDescent="0.45">
      <c r="A162" s="23"/>
      <c r="B162" s="11"/>
      <c r="C162" s="7"/>
      <c r="D162" s="13"/>
      <c r="E162" s="13"/>
      <c r="F162" s="13"/>
    </row>
    <row r="163" spans="1:6" ht="32.1" customHeight="1" x14ac:dyDescent="0.45">
      <c r="A163" s="23">
        <v>134</v>
      </c>
      <c r="B163" s="13"/>
      <c r="C163" s="72" t="s">
        <v>143</v>
      </c>
      <c r="D163" s="9" t="s">
        <v>67</v>
      </c>
      <c r="E163" s="13"/>
      <c r="F163" s="13"/>
    </row>
    <row r="164" spans="1:6" ht="32.1" customHeight="1" x14ac:dyDescent="0.45">
      <c r="A164" s="23">
        <v>135</v>
      </c>
      <c r="B164" s="13"/>
      <c r="C164" s="72"/>
      <c r="D164" s="11" t="s">
        <v>69</v>
      </c>
      <c r="E164" s="13"/>
      <c r="F164" s="13"/>
    </row>
    <row r="165" spans="1:6" ht="32.1" customHeight="1" x14ac:dyDescent="0.45">
      <c r="A165" s="23">
        <v>136</v>
      </c>
      <c r="B165" s="13"/>
      <c r="C165" s="72"/>
      <c r="D165" s="11" t="s">
        <v>70</v>
      </c>
      <c r="E165" s="13"/>
      <c r="F165" s="13"/>
    </row>
    <row r="166" spans="1:6" ht="32.1" customHeight="1" x14ac:dyDescent="0.45">
      <c r="A166" s="23">
        <v>137</v>
      </c>
      <c r="B166" s="13"/>
      <c r="C166" s="72"/>
      <c r="D166" s="11" t="s">
        <v>71</v>
      </c>
      <c r="E166" s="13"/>
      <c r="F166" s="13"/>
    </row>
    <row r="167" spans="1:6" ht="28.5" customHeight="1" x14ac:dyDescent="0.45">
      <c r="A167" s="23">
        <v>138</v>
      </c>
      <c r="B167" s="13"/>
      <c r="C167" s="72"/>
      <c r="D167" s="9" t="s">
        <v>108</v>
      </c>
      <c r="E167" s="13"/>
      <c r="F167" s="13"/>
    </row>
    <row r="168" spans="1:6" ht="28.5" customHeight="1" x14ac:dyDescent="0.45">
      <c r="A168" s="23">
        <v>139</v>
      </c>
      <c r="B168" s="13"/>
      <c r="C168" s="72"/>
      <c r="D168" s="11" t="s">
        <v>73</v>
      </c>
      <c r="E168" s="13"/>
      <c r="F168" s="13"/>
    </row>
    <row r="169" spans="1:6" ht="28.5" customHeight="1" x14ac:dyDescent="0.45">
      <c r="A169" s="23">
        <v>140</v>
      </c>
      <c r="B169" s="13"/>
      <c r="C169" s="72"/>
      <c r="D169" s="9" t="s">
        <v>109</v>
      </c>
      <c r="E169" s="13"/>
      <c r="F169" s="13"/>
    </row>
    <row r="170" spans="1:6" ht="28.5" customHeight="1" x14ac:dyDescent="0.45">
      <c r="A170" s="23">
        <v>141</v>
      </c>
      <c r="B170" s="13"/>
      <c r="C170" s="72"/>
      <c r="D170" s="11" t="s">
        <v>75</v>
      </c>
      <c r="E170" s="13"/>
      <c r="F170" s="13"/>
    </row>
    <row r="171" spans="1:6" ht="45" customHeight="1" x14ac:dyDescent="0.45">
      <c r="A171" s="23">
        <v>142</v>
      </c>
      <c r="B171" s="13"/>
      <c r="C171" s="72"/>
      <c r="D171" s="9" t="s">
        <v>76</v>
      </c>
      <c r="E171" s="13"/>
      <c r="F171" s="13"/>
    </row>
    <row r="172" spans="1:6" ht="32.1" customHeight="1" x14ac:dyDescent="0.45">
      <c r="A172" s="23">
        <v>143</v>
      </c>
      <c r="B172" s="13"/>
      <c r="C172" s="72"/>
      <c r="D172" s="11" t="s">
        <v>77</v>
      </c>
      <c r="E172" s="13"/>
      <c r="F172" s="13"/>
    </row>
    <row r="173" spans="1:6" ht="32.1" customHeight="1" x14ac:dyDescent="0.45">
      <c r="A173" s="23">
        <v>144</v>
      </c>
      <c r="B173" s="13"/>
      <c r="C173" s="72"/>
      <c r="D173" s="11" t="s">
        <v>94</v>
      </c>
      <c r="E173" s="13"/>
      <c r="F173" s="13"/>
    </row>
    <row r="174" spans="1:6" ht="32.1" customHeight="1" x14ac:dyDescent="0.45">
      <c r="A174" s="23">
        <v>145</v>
      </c>
      <c r="B174" s="13"/>
      <c r="C174" s="72"/>
      <c r="D174" s="11" t="s">
        <v>95</v>
      </c>
      <c r="E174" s="13"/>
      <c r="F174" s="13"/>
    </row>
    <row r="175" spans="1:6" ht="32.1" customHeight="1" x14ac:dyDescent="0.45">
      <c r="A175" s="23">
        <v>146</v>
      </c>
      <c r="B175" s="13"/>
      <c r="C175" s="72"/>
      <c r="D175" s="11" t="s">
        <v>145</v>
      </c>
      <c r="E175" s="13"/>
      <c r="F175" s="13"/>
    </row>
    <row r="176" spans="1:6" ht="32.1" customHeight="1" x14ac:dyDescent="0.45">
      <c r="A176" s="23">
        <v>147</v>
      </c>
      <c r="B176" s="13"/>
      <c r="C176" s="72"/>
      <c r="D176" s="11" t="s">
        <v>110</v>
      </c>
      <c r="E176" s="13"/>
      <c r="F176" s="13"/>
    </row>
    <row r="177" spans="1:6" ht="32.1" customHeight="1" x14ac:dyDescent="0.45">
      <c r="A177" s="23">
        <v>148</v>
      </c>
      <c r="B177" s="13"/>
      <c r="C177" s="72"/>
      <c r="D177" s="11" t="s">
        <v>111</v>
      </c>
      <c r="E177" s="13"/>
      <c r="F177" s="13"/>
    </row>
    <row r="178" spans="1:6" ht="46.5" customHeight="1" x14ac:dyDescent="0.45">
      <c r="A178" s="23">
        <v>149</v>
      </c>
      <c r="B178" s="13"/>
      <c r="C178" s="71" t="s">
        <v>155</v>
      </c>
      <c r="D178" s="11" t="s">
        <v>146</v>
      </c>
      <c r="E178" s="13"/>
      <c r="F178" s="13"/>
    </row>
    <row r="179" spans="1:6" ht="46.5" customHeight="1" x14ac:dyDescent="0.45">
      <c r="A179" s="23">
        <v>150</v>
      </c>
      <c r="B179" s="13"/>
      <c r="C179" s="71"/>
      <c r="D179" s="11" t="s">
        <v>147</v>
      </c>
      <c r="E179" s="13"/>
      <c r="F179" s="13"/>
    </row>
    <row r="180" spans="1:6" ht="46.5" customHeight="1" x14ac:dyDescent="0.45">
      <c r="A180" s="23">
        <v>151</v>
      </c>
      <c r="B180" s="13"/>
      <c r="C180" s="71"/>
      <c r="D180" s="11" t="s">
        <v>148</v>
      </c>
      <c r="E180" s="13"/>
      <c r="F180" s="13"/>
    </row>
    <row r="181" spans="1:6" ht="46.5" customHeight="1" x14ac:dyDescent="0.45">
      <c r="A181" s="23">
        <v>152</v>
      </c>
      <c r="B181" s="13"/>
      <c r="C181" s="71"/>
      <c r="D181" s="11" t="s">
        <v>149</v>
      </c>
      <c r="E181" s="13"/>
      <c r="F181" s="13"/>
    </row>
    <row r="182" spans="1:6" ht="46.5" customHeight="1" x14ac:dyDescent="0.45">
      <c r="A182" s="23">
        <v>153</v>
      </c>
      <c r="B182" s="13"/>
      <c r="C182" s="71"/>
      <c r="D182" s="11" t="s">
        <v>150</v>
      </c>
      <c r="E182" s="13"/>
      <c r="F182" s="13"/>
    </row>
    <row r="183" spans="1:6" ht="46.5" customHeight="1" x14ac:dyDescent="0.45">
      <c r="A183" s="23">
        <v>154</v>
      </c>
      <c r="B183" s="13"/>
      <c r="C183" s="71"/>
      <c r="D183" s="11" t="s">
        <v>151</v>
      </c>
      <c r="E183" s="13"/>
      <c r="F183" s="13"/>
    </row>
    <row r="184" spans="1:6" ht="46.5" customHeight="1" x14ac:dyDescent="0.45">
      <c r="A184" s="23">
        <v>155</v>
      </c>
      <c r="B184" s="13"/>
      <c r="C184" s="71"/>
      <c r="D184" s="11" t="s">
        <v>152</v>
      </c>
      <c r="E184" s="13"/>
      <c r="F184" s="13"/>
    </row>
    <row r="185" spans="1:6" ht="46.5" customHeight="1" x14ac:dyDescent="0.45">
      <c r="A185" s="23">
        <v>156</v>
      </c>
      <c r="B185" s="13"/>
      <c r="C185" s="71"/>
      <c r="D185" s="11" t="s">
        <v>153</v>
      </c>
      <c r="E185" s="13"/>
      <c r="F185" s="13"/>
    </row>
    <row r="186" spans="1:6" ht="46.5" customHeight="1" x14ac:dyDescent="0.45">
      <c r="A186" s="23">
        <v>157</v>
      </c>
      <c r="B186" s="13"/>
      <c r="C186" s="71"/>
      <c r="D186" s="11" t="s">
        <v>154</v>
      </c>
      <c r="E186" s="13"/>
      <c r="F186" s="13"/>
    </row>
    <row r="187" spans="1:6" ht="46.5" customHeight="1" x14ac:dyDescent="0.45">
      <c r="A187" s="23">
        <v>158</v>
      </c>
      <c r="B187" s="13"/>
      <c r="C187" s="71"/>
      <c r="D187" s="11" t="s">
        <v>156</v>
      </c>
      <c r="E187" s="13"/>
      <c r="F187" s="13"/>
    </row>
    <row r="188" spans="1:6" ht="6.75" customHeight="1" x14ac:dyDescent="0.45">
      <c r="A188" s="23"/>
      <c r="B188" s="13"/>
      <c r="C188" s="5"/>
      <c r="D188" s="13"/>
      <c r="E188" s="13"/>
      <c r="F188" s="13"/>
    </row>
    <row r="189" spans="1:6" ht="70.5" customHeight="1" x14ac:dyDescent="0.45">
      <c r="A189" s="23">
        <v>159</v>
      </c>
      <c r="B189" s="13"/>
      <c r="C189" s="71" t="s">
        <v>158</v>
      </c>
      <c r="D189" s="11" t="s">
        <v>157</v>
      </c>
      <c r="E189" s="13"/>
      <c r="F189" s="13"/>
    </row>
    <row r="190" spans="1:6" ht="70.5" customHeight="1" x14ac:dyDescent="0.45">
      <c r="A190" s="23">
        <v>160</v>
      </c>
      <c r="B190" s="13"/>
      <c r="C190" s="71"/>
      <c r="D190" s="9" t="s">
        <v>159</v>
      </c>
      <c r="E190" s="13"/>
      <c r="F190" s="13"/>
    </row>
    <row r="191" spans="1:6" ht="9" customHeight="1" x14ac:dyDescent="0.45">
      <c r="A191" s="23"/>
      <c r="B191" s="13"/>
      <c r="C191" s="7"/>
      <c r="D191" s="9"/>
      <c r="E191" s="13"/>
      <c r="F191" s="13"/>
    </row>
    <row r="192" spans="1:6" ht="75" customHeight="1" x14ac:dyDescent="0.45">
      <c r="A192" s="23">
        <v>161</v>
      </c>
      <c r="B192" s="13"/>
      <c r="C192" s="71" t="s">
        <v>465</v>
      </c>
      <c r="D192" s="11" t="s">
        <v>160</v>
      </c>
      <c r="E192" s="13"/>
      <c r="F192" s="13"/>
    </row>
    <row r="193" spans="1:6" ht="75" customHeight="1" x14ac:dyDescent="0.45">
      <c r="A193" s="23">
        <v>162</v>
      </c>
      <c r="B193" s="13"/>
      <c r="C193" s="71"/>
      <c r="D193" s="11" t="s">
        <v>161</v>
      </c>
      <c r="E193" s="13"/>
      <c r="F193" s="13"/>
    </row>
    <row r="194" spans="1:6" ht="75" customHeight="1" x14ac:dyDescent="0.45">
      <c r="A194" s="23">
        <v>163</v>
      </c>
      <c r="B194" s="13"/>
      <c r="C194" s="71"/>
      <c r="D194" s="11" t="s">
        <v>162</v>
      </c>
      <c r="E194" s="13"/>
      <c r="F194" s="13"/>
    </row>
    <row r="195" spans="1:6" ht="75" customHeight="1" x14ac:dyDescent="0.45">
      <c r="A195" s="23">
        <v>164</v>
      </c>
      <c r="B195" s="13"/>
      <c r="C195" s="71"/>
      <c r="D195" s="11" t="s">
        <v>163</v>
      </c>
      <c r="E195" s="13"/>
      <c r="F195" s="13"/>
    </row>
    <row r="196" spans="1:6" x14ac:dyDescent="0.45">
      <c r="A196" s="23"/>
      <c r="B196" s="13"/>
      <c r="C196" s="5"/>
      <c r="D196" s="13"/>
      <c r="E196" s="13"/>
      <c r="F196" s="13"/>
    </row>
    <row r="197" spans="1:6" ht="26.25" customHeight="1" x14ac:dyDescent="0.45">
      <c r="A197" s="23"/>
      <c r="B197" s="80" t="s">
        <v>164</v>
      </c>
      <c r="C197" s="80"/>
      <c r="D197" s="80"/>
      <c r="E197" s="13"/>
      <c r="F197" s="13"/>
    </row>
    <row r="198" spans="1:6" ht="42.75" customHeight="1" x14ac:dyDescent="0.45">
      <c r="A198" s="23">
        <v>165</v>
      </c>
      <c r="B198" s="11" t="s">
        <v>165</v>
      </c>
      <c r="C198" s="71" t="s">
        <v>176</v>
      </c>
      <c r="D198" s="11" t="s">
        <v>169</v>
      </c>
      <c r="E198" s="13"/>
      <c r="F198" s="13"/>
    </row>
    <row r="199" spans="1:6" ht="36.75" customHeight="1" x14ac:dyDescent="0.45">
      <c r="A199" s="23">
        <v>166</v>
      </c>
      <c r="B199" s="11" t="s">
        <v>166</v>
      </c>
      <c r="C199" s="71"/>
      <c r="D199" s="11" t="s">
        <v>170</v>
      </c>
      <c r="E199" s="13"/>
      <c r="F199" s="13"/>
    </row>
    <row r="200" spans="1:6" ht="50.25" customHeight="1" x14ac:dyDescent="0.45">
      <c r="A200" s="23">
        <v>167</v>
      </c>
      <c r="B200" s="9" t="s">
        <v>447</v>
      </c>
      <c r="C200" s="71"/>
      <c r="D200" s="11" t="s">
        <v>171</v>
      </c>
      <c r="E200" s="13"/>
      <c r="F200" s="13"/>
    </row>
    <row r="201" spans="1:6" ht="50.25" customHeight="1" x14ac:dyDescent="0.45">
      <c r="A201" s="23">
        <v>168</v>
      </c>
      <c r="B201" s="9" t="s">
        <v>448</v>
      </c>
      <c r="C201" s="71"/>
      <c r="D201" s="11" t="s">
        <v>172</v>
      </c>
      <c r="E201" s="13"/>
      <c r="F201" s="13"/>
    </row>
    <row r="202" spans="1:6" ht="43.5" customHeight="1" x14ac:dyDescent="0.45">
      <c r="A202" s="23">
        <v>169</v>
      </c>
      <c r="B202" s="11" t="s">
        <v>167</v>
      </c>
      <c r="C202" s="71"/>
      <c r="D202" s="11" t="s">
        <v>173</v>
      </c>
      <c r="E202" s="13"/>
      <c r="F202" s="13"/>
    </row>
    <row r="203" spans="1:6" ht="50.25" customHeight="1" x14ac:dyDescent="0.45">
      <c r="A203" s="23">
        <v>170</v>
      </c>
      <c r="B203" s="11" t="s">
        <v>210</v>
      </c>
      <c r="C203" s="71"/>
      <c r="D203" s="11" t="s">
        <v>174</v>
      </c>
      <c r="E203" s="13"/>
      <c r="F203" s="13"/>
    </row>
    <row r="204" spans="1:6" ht="61.5" customHeight="1" x14ac:dyDescent="0.45">
      <c r="A204" s="23">
        <v>171</v>
      </c>
      <c r="B204" s="9" t="s">
        <v>168</v>
      </c>
      <c r="C204" s="71"/>
      <c r="D204" s="11" t="s">
        <v>175</v>
      </c>
      <c r="E204" s="13"/>
      <c r="F204" s="13"/>
    </row>
    <row r="205" spans="1:6" ht="50.25" customHeight="1" x14ac:dyDescent="0.45">
      <c r="A205" s="23">
        <v>172</v>
      </c>
      <c r="B205" s="9" t="s">
        <v>449</v>
      </c>
      <c r="C205" s="71"/>
      <c r="D205" s="13"/>
      <c r="E205" s="13"/>
      <c r="F205" s="13"/>
    </row>
    <row r="206" spans="1:6" ht="50.25" customHeight="1" x14ac:dyDescent="0.45">
      <c r="A206" s="23">
        <v>173</v>
      </c>
      <c r="B206" s="9" t="s">
        <v>450</v>
      </c>
      <c r="C206" s="71"/>
      <c r="D206" s="13"/>
      <c r="E206" s="13"/>
      <c r="F206" s="13"/>
    </row>
    <row r="207" spans="1:6" ht="9" customHeight="1" x14ac:dyDescent="0.45">
      <c r="A207" s="23"/>
      <c r="B207" s="13"/>
      <c r="C207" s="5"/>
      <c r="D207" s="13"/>
      <c r="E207" s="13"/>
      <c r="F207" s="13"/>
    </row>
    <row r="208" spans="1:6" ht="24" customHeight="1" x14ac:dyDescent="0.45">
      <c r="A208" s="23">
        <v>174</v>
      </c>
      <c r="B208" s="13"/>
      <c r="C208" s="72" t="s">
        <v>138</v>
      </c>
      <c r="D208" s="11" t="s">
        <v>196</v>
      </c>
      <c r="E208" s="13"/>
      <c r="F208" s="13"/>
    </row>
    <row r="209" spans="1:6" ht="24" customHeight="1" x14ac:dyDescent="0.45">
      <c r="A209" s="23">
        <v>175</v>
      </c>
      <c r="B209" s="13"/>
      <c r="C209" s="72"/>
      <c r="D209" s="11" t="s">
        <v>194</v>
      </c>
      <c r="E209" s="13"/>
      <c r="F209" s="13"/>
    </row>
    <row r="210" spans="1:6" ht="24" customHeight="1" x14ac:dyDescent="0.45">
      <c r="A210" s="23">
        <v>176</v>
      </c>
      <c r="B210" s="13"/>
      <c r="C210" s="72"/>
      <c r="D210" s="11" t="s">
        <v>177</v>
      </c>
      <c r="E210" s="13"/>
      <c r="F210" s="13"/>
    </row>
    <row r="211" spans="1:6" ht="24" customHeight="1" x14ac:dyDescent="0.45">
      <c r="A211" s="23">
        <v>177</v>
      </c>
      <c r="B211" s="13"/>
      <c r="C211" s="72"/>
      <c r="D211" s="11" t="s">
        <v>178</v>
      </c>
      <c r="E211" s="13"/>
      <c r="F211" s="13"/>
    </row>
    <row r="212" spans="1:6" ht="24" customHeight="1" x14ac:dyDescent="0.45">
      <c r="A212" s="23">
        <v>178</v>
      </c>
      <c r="B212" s="13"/>
      <c r="C212" s="72"/>
      <c r="D212" s="11" t="s">
        <v>195</v>
      </c>
      <c r="E212" s="13"/>
      <c r="F212" s="13"/>
    </row>
    <row r="213" spans="1:6" ht="24" customHeight="1" x14ac:dyDescent="0.45">
      <c r="A213" s="23">
        <v>179</v>
      </c>
      <c r="B213" s="13"/>
      <c r="C213" s="72"/>
      <c r="D213" s="11" t="s">
        <v>179</v>
      </c>
      <c r="E213" s="13"/>
      <c r="F213" s="13"/>
    </row>
    <row r="214" spans="1:6" ht="15.75" customHeight="1" x14ac:dyDescent="0.45">
      <c r="A214" s="23"/>
      <c r="B214" s="13"/>
      <c r="C214" s="5"/>
      <c r="D214" s="13"/>
      <c r="E214" s="13"/>
      <c r="F214" s="13"/>
    </row>
    <row r="215" spans="1:6" ht="39" customHeight="1" x14ac:dyDescent="0.45">
      <c r="A215" s="23">
        <v>180</v>
      </c>
      <c r="B215" s="11" t="s">
        <v>180</v>
      </c>
      <c r="C215" s="70" t="s">
        <v>387</v>
      </c>
      <c r="D215" s="11" t="s">
        <v>188</v>
      </c>
      <c r="E215" s="13"/>
      <c r="F215" s="13"/>
    </row>
    <row r="216" spans="1:6" ht="39" customHeight="1" x14ac:dyDescent="0.45">
      <c r="A216" s="23">
        <v>181</v>
      </c>
      <c r="B216" s="9" t="s">
        <v>382</v>
      </c>
      <c r="C216" s="70"/>
      <c r="D216" s="11" t="s">
        <v>189</v>
      </c>
      <c r="E216" s="13"/>
      <c r="F216" s="13"/>
    </row>
    <row r="217" spans="1:6" ht="39" customHeight="1" x14ac:dyDescent="0.45">
      <c r="A217" s="23">
        <v>182</v>
      </c>
      <c r="B217" s="9" t="s">
        <v>383</v>
      </c>
      <c r="C217" s="70"/>
      <c r="D217" s="11" t="s">
        <v>190</v>
      </c>
      <c r="E217" s="13"/>
      <c r="F217" s="13"/>
    </row>
    <row r="218" spans="1:6" ht="39" customHeight="1" x14ac:dyDescent="0.45">
      <c r="A218" s="23">
        <v>183</v>
      </c>
      <c r="B218" s="9" t="s">
        <v>384</v>
      </c>
      <c r="C218" s="70"/>
      <c r="D218" s="11" t="s">
        <v>178</v>
      </c>
      <c r="E218" s="13"/>
      <c r="F218" s="13"/>
    </row>
    <row r="219" spans="1:6" ht="39" customHeight="1" x14ac:dyDescent="0.45">
      <c r="A219" s="23">
        <v>184</v>
      </c>
      <c r="B219" s="11" t="s">
        <v>184</v>
      </c>
      <c r="C219" s="70"/>
      <c r="D219" s="11" t="s">
        <v>191</v>
      </c>
      <c r="E219" s="13"/>
      <c r="F219" s="13"/>
    </row>
    <row r="220" spans="1:6" ht="39" customHeight="1" x14ac:dyDescent="0.45">
      <c r="A220" s="23">
        <v>185</v>
      </c>
      <c r="B220" s="11" t="s">
        <v>185</v>
      </c>
      <c r="C220" s="70"/>
      <c r="D220" s="11" t="s">
        <v>192</v>
      </c>
      <c r="E220" s="13"/>
      <c r="F220" s="13"/>
    </row>
    <row r="221" spans="1:6" ht="39" customHeight="1" x14ac:dyDescent="0.45">
      <c r="A221" s="23">
        <v>186</v>
      </c>
      <c r="B221" s="9" t="s">
        <v>385</v>
      </c>
      <c r="C221" s="70"/>
      <c r="D221" s="11" t="s">
        <v>193</v>
      </c>
      <c r="E221" s="13"/>
      <c r="F221" s="13"/>
    </row>
    <row r="222" spans="1:6" ht="39" customHeight="1" x14ac:dyDescent="0.45">
      <c r="A222" s="23">
        <v>187</v>
      </c>
      <c r="B222" s="9" t="s">
        <v>386</v>
      </c>
      <c r="C222" s="70"/>
      <c r="D222" s="13"/>
      <c r="E222" s="13"/>
      <c r="F222" s="13"/>
    </row>
    <row r="223" spans="1:6" ht="1.5" customHeight="1" x14ac:dyDescent="0.45">
      <c r="A223" s="23"/>
      <c r="B223" s="13"/>
      <c r="C223" s="5"/>
      <c r="D223" s="13"/>
      <c r="E223" s="13"/>
      <c r="F223" s="13"/>
    </row>
    <row r="224" spans="1:6" ht="20.25" customHeight="1" x14ac:dyDescent="0.45">
      <c r="A224" s="23">
        <v>188</v>
      </c>
      <c r="B224" s="13"/>
      <c r="C224" s="72" t="s">
        <v>141</v>
      </c>
      <c r="D224" s="11" t="s">
        <v>196</v>
      </c>
      <c r="E224" s="13"/>
      <c r="F224" s="13"/>
    </row>
    <row r="225" spans="1:6" ht="20.25" customHeight="1" x14ac:dyDescent="0.45">
      <c r="A225" s="23">
        <v>189</v>
      </c>
      <c r="B225" s="13"/>
      <c r="C225" s="72"/>
      <c r="D225" s="11" t="s">
        <v>194</v>
      </c>
      <c r="E225" s="13"/>
      <c r="F225" s="13"/>
    </row>
    <row r="226" spans="1:6" ht="20.25" customHeight="1" x14ac:dyDescent="0.45">
      <c r="A226" s="23">
        <v>190</v>
      </c>
      <c r="B226" s="13"/>
      <c r="C226" s="72"/>
      <c r="D226" s="11" t="s">
        <v>177</v>
      </c>
      <c r="E226" s="13"/>
      <c r="F226" s="13"/>
    </row>
    <row r="227" spans="1:6" ht="20.25" customHeight="1" x14ac:dyDescent="0.45">
      <c r="A227" s="23">
        <v>191</v>
      </c>
      <c r="B227" s="13"/>
      <c r="C227" s="72"/>
      <c r="D227" s="11" t="s">
        <v>178</v>
      </c>
      <c r="E227" s="13"/>
      <c r="F227" s="13"/>
    </row>
    <row r="228" spans="1:6" ht="20.25" customHeight="1" x14ac:dyDescent="0.45">
      <c r="A228" s="23">
        <v>192</v>
      </c>
      <c r="B228" s="13"/>
      <c r="C228" s="72"/>
      <c r="D228" s="11" t="s">
        <v>195</v>
      </c>
      <c r="E228" s="13"/>
      <c r="F228" s="13"/>
    </row>
    <row r="229" spans="1:6" ht="20.25" customHeight="1" x14ac:dyDescent="0.45">
      <c r="A229" s="23">
        <v>193</v>
      </c>
      <c r="B229" s="13"/>
      <c r="C229" s="72"/>
      <c r="D229" s="11" t="s">
        <v>179</v>
      </c>
      <c r="E229" s="13"/>
      <c r="F229" s="13"/>
    </row>
    <row r="230" spans="1:6" ht="20.25" customHeight="1" x14ac:dyDescent="0.45">
      <c r="A230" s="23">
        <v>194</v>
      </c>
      <c r="B230" s="13"/>
      <c r="C230" s="72"/>
      <c r="D230" s="11" t="s">
        <v>197</v>
      </c>
      <c r="E230" s="13"/>
      <c r="F230" s="13"/>
    </row>
    <row r="231" spans="1:6" ht="5.25" customHeight="1" x14ac:dyDescent="0.45">
      <c r="A231" s="23"/>
      <c r="B231" s="13"/>
      <c r="C231" s="5"/>
      <c r="D231" s="13"/>
      <c r="E231" s="13"/>
      <c r="F231" s="13"/>
    </row>
    <row r="232" spans="1:6" ht="42" customHeight="1" x14ac:dyDescent="0.45">
      <c r="A232" s="23">
        <v>195</v>
      </c>
      <c r="B232" s="11" t="s">
        <v>198</v>
      </c>
      <c r="C232" s="73" t="s">
        <v>388</v>
      </c>
      <c r="D232" s="11" t="s">
        <v>201</v>
      </c>
      <c r="E232" s="13"/>
      <c r="F232" s="13"/>
    </row>
    <row r="233" spans="1:6" ht="42" customHeight="1" x14ac:dyDescent="0.45">
      <c r="A233" s="23">
        <v>196</v>
      </c>
      <c r="B233" s="9" t="s">
        <v>389</v>
      </c>
      <c r="C233" s="73"/>
      <c r="D233" s="11" t="s">
        <v>202</v>
      </c>
      <c r="E233" s="13"/>
      <c r="F233" s="13"/>
    </row>
    <row r="234" spans="1:6" ht="42" customHeight="1" x14ac:dyDescent="0.45">
      <c r="A234" s="23">
        <v>197</v>
      </c>
      <c r="B234" s="9" t="s">
        <v>390</v>
      </c>
      <c r="C234" s="73"/>
      <c r="D234" s="11" t="s">
        <v>203</v>
      </c>
      <c r="E234" s="13"/>
      <c r="F234" s="13"/>
    </row>
    <row r="235" spans="1:6" ht="42" customHeight="1" x14ac:dyDescent="0.45">
      <c r="A235" s="23">
        <v>198</v>
      </c>
      <c r="B235" s="9" t="s">
        <v>391</v>
      </c>
      <c r="C235" s="73"/>
      <c r="D235" s="11" t="s">
        <v>204</v>
      </c>
      <c r="E235" s="13"/>
      <c r="F235" s="13"/>
    </row>
    <row r="236" spans="1:6" ht="42" customHeight="1" x14ac:dyDescent="0.45">
      <c r="A236" s="23">
        <v>199</v>
      </c>
      <c r="B236" s="11" t="s">
        <v>199</v>
      </c>
      <c r="C236" s="73"/>
      <c r="D236" s="11" t="s">
        <v>191</v>
      </c>
      <c r="E236" s="13"/>
      <c r="F236" s="13"/>
    </row>
    <row r="237" spans="1:6" ht="42" customHeight="1" x14ac:dyDescent="0.45">
      <c r="A237" s="23">
        <v>200</v>
      </c>
      <c r="B237" s="11" t="s">
        <v>200</v>
      </c>
      <c r="C237" s="73"/>
      <c r="D237" s="11" t="s">
        <v>205</v>
      </c>
      <c r="E237" s="13"/>
      <c r="F237" s="13"/>
    </row>
    <row r="238" spans="1:6" ht="42" customHeight="1" x14ac:dyDescent="0.45">
      <c r="A238" s="23">
        <v>201</v>
      </c>
      <c r="B238" s="9" t="s">
        <v>385</v>
      </c>
      <c r="C238" s="73"/>
      <c r="D238" s="11" t="s">
        <v>206</v>
      </c>
      <c r="E238" s="13"/>
      <c r="F238" s="13"/>
    </row>
    <row r="239" spans="1:6" ht="42" customHeight="1" x14ac:dyDescent="0.45">
      <c r="A239" s="23">
        <v>202</v>
      </c>
      <c r="B239" s="9" t="s">
        <v>392</v>
      </c>
      <c r="C239" s="73"/>
      <c r="D239" s="13"/>
      <c r="E239" s="13"/>
      <c r="F239" s="13"/>
    </row>
    <row r="240" spans="1:6" ht="6" customHeight="1" x14ac:dyDescent="0.45">
      <c r="A240" s="23"/>
      <c r="B240" s="13"/>
      <c r="C240" s="5"/>
      <c r="D240" s="13"/>
      <c r="E240" s="13"/>
      <c r="F240" s="13"/>
    </row>
    <row r="241" spans="1:6" ht="35.25" customHeight="1" x14ac:dyDescent="0.45">
      <c r="A241" s="23">
        <v>203</v>
      </c>
      <c r="B241" s="13"/>
      <c r="C241" s="72" t="s">
        <v>143</v>
      </c>
      <c r="D241" s="11" t="s">
        <v>196</v>
      </c>
      <c r="E241" s="13"/>
      <c r="F241" s="13"/>
    </row>
    <row r="242" spans="1:6" ht="35.25" customHeight="1" x14ac:dyDescent="0.45">
      <c r="A242" s="23">
        <v>204</v>
      </c>
      <c r="B242" s="13"/>
      <c r="C242" s="72"/>
      <c r="D242" s="11" t="s">
        <v>194</v>
      </c>
      <c r="E242" s="13"/>
      <c r="F242" s="13"/>
    </row>
    <row r="243" spans="1:6" ht="35.25" customHeight="1" x14ac:dyDescent="0.45">
      <c r="A243" s="23">
        <v>205</v>
      </c>
      <c r="B243" s="13"/>
      <c r="C243" s="72"/>
      <c r="D243" s="11" t="s">
        <v>177</v>
      </c>
      <c r="E243" s="13"/>
      <c r="F243" s="13"/>
    </row>
    <row r="244" spans="1:6" ht="35.25" customHeight="1" x14ac:dyDescent="0.45">
      <c r="A244" s="23">
        <v>206</v>
      </c>
      <c r="B244" s="13"/>
      <c r="C244" s="72"/>
      <c r="D244" s="11" t="s">
        <v>178</v>
      </c>
      <c r="E244" s="13"/>
      <c r="F244" s="13"/>
    </row>
    <row r="245" spans="1:6" ht="35.25" customHeight="1" x14ac:dyDescent="0.45">
      <c r="A245" s="23">
        <v>207</v>
      </c>
      <c r="B245" s="13"/>
      <c r="C245" s="72"/>
      <c r="D245" s="11" t="s">
        <v>195</v>
      </c>
      <c r="E245" s="13"/>
      <c r="F245" s="13"/>
    </row>
    <row r="246" spans="1:6" ht="35.25" customHeight="1" x14ac:dyDescent="0.45">
      <c r="A246" s="23">
        <v>208</v>
      </c>
      <c r="B246" s="13"/>
      <c r="C246" s="72"/>
      <c r="D246" s="11" t="s">
        <v>179</v>
      </c>
      <c r="E246" s="13"/>
      <c r="F246" s="13"/>
    </row>
    <row r="247" spans="1:6" ht="35.25" customHeight="1" x14ac:dyDescent="0.45">
      <c r="A247" s="23">
        <v>209</v>
      </c>
      <c r="B247" s="13"/>
      <c r="C247" s="72"/>
      <c r="D247" s="11" t="s">
        <v>197</v>
      </c>
      <c r="E247" s="13"/>
      <c r="F247" s="13"/>
    </row>
    <row r="248" spans="1:6" x14ac:dyDescent="0.45">
      <c r="A248" s="23">
        <v>210</v>
      </c>
      <c r="B248" s="13"/>
      <c r="C248" s="72"/>
      <c r="D248" s="11" t="s">
        <v>207</v>
      </c>
      <c r="E248" s="13"/>
      <c r="F248" s="13"/>
    </row>
    <row r="249" spans="1:6" x14ac:dyDescent="0.45">
      <c r="A249" s="23"/>
      <c r="B249" s="13"/>
      <c r="C249" s="5"/>
      <c r="D249" s="11"/>
      <c r="E249" s="13"/>
      <c r="F249" s="13"/>
    </row>
    <row r="250" spans="1:6" x14ac:dyDescent="0.45">
      <c r="A250" s="23"/>
      <c r="B250" s="13"/>
      <c r="C250" s="5"/>
      <c r="D250" s="11"/>
      <c r="E250" s="13"/>
      <c r="F250" s="13"/>
    </row>
    <row r="251" spans="1:6" x14ac:dyDescent="0.45">
      <c r="A251" s="23"/>
      <c r="B251" s="13"/>
      <c r="C251" s="5"/>
      <c r="D251" s="11"/>
      <c r="E251" s="13"/>
      <c r="F251" s="13"/>
    </row>
    <row r="252" spans="1:6" x14ac:dyDescent="0.45">
      <c r="A252" s="23"/>
      <c r="B252" s="13"/>
      <c r="C252" s="5"/>
      <c r="D252" s="11"/>
      <c r="E252" s="13"/>
      <c r="F252" s="13"/>
    </row>
    <row r="253" spans="1:6" x14ac:dyDescent="0.45">
      <c r="A253" s="23"/>
      <c r="B253" s="13"/>
      <c r="C253" s="5"/>
      <c r="D253" s="11"/>
      <c r="E253" s="13"/>
      <c r="F253" s="13"/>
    </row>
    <row r="254" spans="1:6" x14ac:dyDescent="0.45">
      <c r="A254" s="23"/>
      <c r="B254" s="13"/>
      <c r="C254" s="5"/>
      <c r="D254" s="11"/>
      <c r="E254" s="13"/>
      <c r="F254" s="13"/>
    </row>
    <row r="255" spans="1:6" ht="31.5" customHeight="1" x14ac:dyDescent="0.45">
      <c r="A255" s="23"/>
      <c r="B255" s="13"/>
      <c r="C255" s="73" t="s">
        <v>209</v>
      </c>
      <c r="D255" s="73"/>
      <c r="E255" s="13"/>
      <c r="F255" s="13"/>
    </row>
    <row r="256" spans="1:6" ht="31.5" customHeight="1" x14ac:dyDescent="0.45">
      <c r="A256" s="23"/>
      <c r="B256" s="13"/>
      <c r="C256" s="82" t="s">
        <v>393</v>
      </c>
      <c r="D256" s="82"/>
      <c r="E256" s="13"/>
      <c r="F256" s="13"/>
    </row>
    <row r="257" spans="1:6" ht="37.5" customHeight="1" x14ac:dyDescent="0.45">
      <c r="A257" s="23">
        <v>211</v>
      </c>
      <c r="B257" s="13"/>
      <c r="C257" s="70" t="s">
        <v>208</v>
      </c>
      <c r="D257" s="11" t="s">
        <v>180</v>
      </c>
      <c r="E257" s="13"/>
      <c r="F257" s="13"/>
    </row>
    <row r="258" spans="1:6" ht="37.5" customHeight="1" x14ac:dyDescent="0.45">
      <c r="A258" s="23">
        <v>212</v>
      </c>
      <c r="B258" s="13"/>
      <c r="C258" s="70"/>
      <c r="D258" s="11" t="s">
        <v>181</v>
      </c>
      <c r="E258" s="13"/>
      <c r="F258" s="13"/>
    </row>
    <row r="259" spans="1:6" ht="37.5" customHeight="1" x14ac:dyDescent="0.45">
      <c r="A259" s="23">
        <v>213</v>
      </c>
      <c r="B259" s="13"/>
      <c r="C259" s="70"/>
      <c r="D259" s="11" t="s">
        <v>182</v>
      </c>
      <c r="E259" s="13"/>
      <c r="F259" s="13"/>
    </row>
    <row r="260" spans="1:6" ht="37.5" customHeight="1" x14ac:dyDescent="0.45">
      <c r="A260" s="23">
        <v>214</v>
      </c>
      <c r="B260" s="13"/>
      <c r="C260" s="70"/>
      <c r="D260" s="11" t="s">
        <v>183</v>
      </c>
      <c r="E260" s="13"/>
      <c r="F260" s="13"/>
    </row>
    <row r="261" spans="1:6" ht="37.5" customHeight="1" x14ac:dyDescent="0.45">
      <c r="A261" s="23">
        <v>215</v>
      </c>
      <c r="B261" s="13"/>
      <c r="C261" s="70"/>
      <c r="D261" s="11" t="s">
        <v>184</v>
      </c>
      <c r="E261" s="13"/>
      <c r="F261" s="13"/>
    </row>
    <row r="262" spans="1:6" ht="37.5" customHeight="1" x14ac:dyDescent="0.45">
      <c r="A262" s="23">
        <v>216</v>
      </c>
      <c r="B262" s="13"/>
      <c r="C262" s="70"/>
      <c r="D262" s="11" t="s">
        <v>185</v>
      </c>
      <c r="E262" s="13"/>
      <c r="F262" s="13"/>
    </row>
    <row r="263" spans="1:6" ht="37.5" customHeight="1" x14ac:dyDescent="0.45">
      <c r="A263" s="23">
        <v>217</v>
      </c>
      <c r="B263" s="13"/>
      <c r="C263" s="70"/>
      <c r="D263" s="11" t="s">
        <v>186</v>
      </c>
      <c r="E263" s="13"/>
      <c r="F263" s="13"/>
    </row>
    <row r="264" spans="1:6" ht="37.5" customHeight="1" x14ac:dyDescent="0.45">
      <c r="A264" s="23">
        <v>218</v>
      </c>
      <c r="B264" s="13"/>
      <c r="C264" s="70"/>
      <c r="D264" s="11" t="s">
        <v>187</v>
      </c>
      <c r="E264" s="13"/>
      <c r="F264" s="13"/>
    </row>
    <row r="265" spans="1:6" ht="5.25" customHeight="1" x14ac:dyDescent="0.45">
      <c r="A265" s="23"/>
      <c r="B265" s="13"/>
      <c r="C265" s="5"/>
      <c r="D265" s="13"/>
      <c r="E265" s="13"/>
      <c r="F265" s="13"/>
    </row>
    <row r="266" spans="1:6" ht="32.25" customHeight="1" x14ac:dyDescent="0.45">
      <c r="A266" s="23">
        <v>219</v>
      </c>
      <c r="B266" s="11" t="s">
        <v>212</v>
      </c>
      <c r="C266" s="74" t="s">
        <v>211</v>
      </c>
      <c r="D266" s="11" t="s">
        <v>215</v>
      </c>
      <c r="E266" s="13"/>
      <c r="F266" s="13"/>
    </row>
    <row r="267" spans="1:6" ht="32.25" customHeight="1" x14ac:dyDescent="0.45">
      <c r="A267" s="23">
        <v>220</v>
      </c>
      <c r="B267" s="11" t="s">
        <v>213</v>
      </c>
      <c r="C267" s="74"/>
      <c r="D267" s="11" t="s">
        <v>216</v>
      </c>
      <c r="E267" s="13"/>
      <c r="F267" s="13"/>
    </row>
    <row r="268" spans="1:6" ht="32.25" customHeight="1" x14ac:dyDescent="0.45">
      <c r="A268" s="23">
        <v>221</v>
      </c>
      <c r="B268" s="11" t="s">
        <v>214</v>
      </c>
      <c r="C268" s="74"/>
      <c r="D268" s="11" t="s">
        <v>217</v>
      </c>
      <c r="E268" s="13"/>
      <c r="F268" s="13"/>
    </row>
    <row r="269" spans="1:6" ht="3" customHeight="1" x14ac:dyDescent="0.45">
      <c r="A269" s="23"/>
      <c r="B269" s="13"/>
      <c r="C269" s="5"/>
      <c r="D269" s="13"/>
      <c r="E269" s="13"/>
      <c r="F269" s="13"/>
    </row>
    <row r="270" spans="1:6" ht="21.75" customHeight="1" x14ac:dyDescent="0.45">
      <c r="A270" s="23"/>
      <c r="B270" s="13"/>
      <c r="C270" s="73" t="s">
        <v>455</v>
      </c>
      <c r="D270" s="73"/>
      <c r="E270" s="13"/>
      <c r="F270" s="13"/>
    </row>
    <row r="271" spans="1:6" ht="76.5" customHeight="1" x14ac:dyDescent="0.45">
      <c r="A271" s="23">
        <v>222</v>
      </c>
      <c r="B271" s="13"/>
      <c r="C271" s="70" t="s">
        <v>394</v>
      </c>
      <c r="D271" s="11" t="s">
        <v>218</v>
      </c>
      <c r="E271" s="13"/>
      <c r="F271" s="13"/>
    </row>
    <row r="272" spans="1:6" ht="76.5" customHeight="1" x14ac:dyDescent="0.45">
      <c r="A272" s="23">
        <v>223</v>
      </c>
      <c r="B272" s="13"/>
      <c r="C272" s="70"/>
      <c r="D272" s="11" t="s">
        <v>219</v>
      </c>
      <c r="E272" s="13"/>
      <c r="F272" s="13"/>
    </row>
    <row r="273" spans="1:6" ht="76.5" customHeight="1" x14ac:dyDescent="0.45">
      <c r="A273" s="23">
        <v>224</v>
      </c>
      <c r="B273" s="13"/>
      <c r="C273" s="70"/>
      <c r="D273" s="11" t="s">
        <v>220</v>
      </c>
      <c r="E273" s="13"/>
      <c r="F273" s="13"/>
    </row>
    <row r="274" spans="1:6" ht="5.25" customHeight="1" x14ac:dyDescent="0.45">
      <c r="A274" s="23"/>
      <c r="B274" s="13"/>
      <c r="C274" s="5"/>
      <c r="D274" s="13"/>
      <c r="E274" s="13"/>
      <c r="F274" s="13"/>
    </row>
    <row r="275" spans="1:6" ht="21.75" customHeight="1" x14ac:dyDescent="0.45">
      <c r="A275" s="23"/>
      <c r="B275" s="79" t="s">
        <v>221</v>
      </c>
      <c r="C275" s="79"/>
      <c r="D275" s="79"/>
      <c r="E275" s="13"/>
      <c r="F275" s="13"/>
    </row>
    <row r="276" spans="1:6" ht="60" customHeight="1" x14ac:dyDescent="0.45">
      <c r="A276" s="23">
        <v>225</v>
      </c>
      <c r="B276" s="9" t="s">
        <v>395</v>
      </c>
      <c r="C276" s="71" t="s">
        <v>222</v>
      </c>
      <c r="D276" s="11" t="s">
        <v>223</v>
      </c>
      <c r="E276" s="13"/>
      <c r="F276" s="13"/>
    </row>
    <row r="277" spans="1:6" ht="60" customHeight="1" x14ac:dyDescent="0.45">
      <c r="A277" s="23">
        <v>226</v>
      </c>
      <c r="B277" s="9" t="s">
        <v>679</v>
      </c>
      <c r="C277" s="71"/>
      <c r="D277" s="11" t="s">
        <v>224</v>
      </c>
      <c r="E277" s="13"/>
      <c r="F277" s="13"/>
    </row>
    <row r="278" spans="1:6" ht="48.75" customHeight="1" x14ac:dyDescent="0.45">
      <c r="A278" s="23">
        <v>227</v>
      </c>
      <c r="B278" s="9" t="s">
        <v>396</v>
      </c>
      <c r="C278" s="71"/>
      <c r="D278" s="11" t="s">
        <v>225</v>
      </c>
      <c r="E278" s="13"/>
      <c r="F278" s="13"/>
    </row>
    <row r="279" spans="1:6" ht="48.75" customHeight="1" x14ac:dyDescent="0.45">
      <c r="A279" s="23">
        <v>228</v>
      </c>
      <c r="B279" s="9" t="s">
        <v>397</v>
      </c>
      <c r="C279" s="71"/>
      <c r="D279" s="13"/>
      <c r="E279" s="13"/>
      <c r="F279" s="13"/>
    </row>
    <row r="280" spans="1:6" ht="4.5" customHeight="1" x14ac:dyDescent="0.45">
      <c r="A280" s="23"/>
      <c r="B280" s="13"/>
      <c r="C280" s="5"/>
      <c r="D280" s="13"/>
      <c r="E280" s="13"/>
      <c r="F280" s="13"/>
    </row>
    <row r="281" spans="1:6" ht="45.75" customHeight="1" x14ac:dyDescent="0.45">
      <c r="A281" s="23">
        <v>229</v>
      </c>
      <c r="B281" s="13"/>
      <c r="C281" s="72" t="s">
        <v>138</v>
      </c>
      <c r="D281" s="9" t="s">
        <v>462</v>
      </c>
      <c r="E281" s="13"/>
      <c r="F281" s="13"/>
    </row>
    <row r="282" spans="1:6" ht="33" customHeight="1" x14ac:dyDescent="0.45">
      <c r="A282" s="23">
        <v>230</v>
      </c>
      <c r="B282" s="13"/>
      <c r="C282" s="72"/>
      <c r="D282" s="11" t="s">
        <v>226</v>
      </c>
      <c r="E282" s="13"/>
      <c r="F282" s="13"/>
    </row>
    <row r="283" spans="1:6" ht="33" customHeight="1" x14ac:dyDescent="0.45">
      <c r="A283" s="23">
        <v>231</v>
      </c>
      <c r="B283" s="13"/>
      <c r="C283" s="72"/>
      <c r="D283" s="11" t="s">
        <v>229</v>
      </c>
      <c r="E283" s="13"/>
      <c r="F283" s="13"/>
    </row>
    <row r="284" spans="1:6" ht="33" customHeight="1" x14ac:dyDescent="0.45">
      <c r="A284" s="23">
        <v>232</v>
      </c>
      <c r="B284" s="13"/>
      <c r="C284" s="72"/>
      <c r="D284" s="11" t="s">
        <v>227</v>
      </c>
      <c r="E284" s="13"/>
      <c r="F284" s="13"/>
    </row>
    <row r="285" spans="1:6" ht="33" customHeight="1" x14ac:dyDescent="0.45">
      <c r="A285" s="23">
        <v>233</v>
      </c>
      <c r="B285" s="13"/>
      <c r="C285" s="72"/>
      <c r="D285" s="11" t="s">
        <v>228</v>
      </c>
      <c r="E285" s="13"/>
      <c r="F285" s="13"/>
    </row>
    <row r="286" spans="1:6" ht="8.25" customHeight="1" x14ac:dyDescent="0.45">
      <c r="A286" s="23"/>
      <c r="B286" s="13"/>
      <c r="C286" s="5"/>
      <c r="D286" s="13"/>
      <c r="E286" s="13"/>
      <c r="F286" s="13"/>
    </row>
    <row r="287" spans="1:6" ht="59.25" customHeight="1" x14ac:dyDescent="0.45">
      <c r="A287" s="23">
        <v>234</v>
      </c>
      <c r="B287" s="9" t="s">
        <v>398</v>
      </c>
      <c r="C287" s="70" t="s">
        <v>230</v>
      </c>
      <c r="D287" s="11" t="s">
        <v>38</v>
      </c>
      <c r="E287" s="13"/>
      <c r="F287" s="13"/>
    </row>
    <row r="288" spans="1:6" ht="59.25" customHeight="1" x14ac:dyDescent="0.45">
      <c r="A288" s="23">
        <v>235</v>
      </c>
      <c r="B288" s="9" t="s">
        <v>399</v>
      </c>
      <c r="C288" s="70"/>
      <c r="D288" s="11" t="s">
        <v>234</v>
      </c>
      <c r="E288" s="13"/>
      <c r="F288" s="13"/>
    </row>
    <row r="289" spans="1:6" ht="59.25" customHeight="1" x14ac:dyDescent="0.45">
      <c r="A289" s="23">
        <v>236</v>
      </c>
      <c r="B289" s="9" t="s">
        <v>400</v>
      </c>
      <c r="C289" s="70"/>
      <c r="D289" s="11" t="s">
        <v>231</v>
      </c>
      <c r="E289" s="13"/>
      <c r="F289" s="13"/>
    </row>
    <row r="290" spans="1:6" ht="59.25" customHeight="1" x14ac:dyDescent="0.45">
      <c r="A290" s="23">
        <v>237</v>
      </c>
      <c r="B290" s="9" t="s">
        <v>401</v>
      </c>
      <c r="C290" s="70"/>
      <c r="D290" s="11" t="s">
        <v>232</v>
      </c>
      <c r="E290" s="13"/>
      <c r="F290" s="13"/>
    </row>
    <row r="291" spans="1:6" ht="59.25" customHeight="1" x14ac:dyDescent="0.45">
      <c r="A291" s="23">
        <v>238</v>
      </c>
      <c r="B291" s="9" t="s">
        <v>402</v>
      </c>
      <c r="C291" s="70"/>
      <c r="D291" s="11" t="s">
        <v>233</v>
      </c>
      <c r="E291" s="13"/>
      <c r="F291" s="13"/>
    </row>
    <row r="292" spans="1:6" ht="6.75" customHeight="1" x14ac:dyDescent="0.45">
      <c r="A292" s="23"/>
      <c r="B292" s="13"/>
      <c r="C292" s="5"/>
      <c r="D292" s="13"/>
      <c r="E292" s="13"/>
      <c r="F292" s="13"/>
    </row>
    <row r="293" spans="1:6" ht="27.75" customHeight="1" x14ac:dyDescent="0.45">
      <c r="A293" s="23">
        <v>239</v>
      </c>
      <c r="B293" s="13"/>
      <c r="C293" s="72" t="s">
        <v>141</v>
      </c>
      <c r="D293" s="11" t="s">
        <v>244</v>
      </c>
      <c r="E293" s="13"/>
      <c r="F293" s="13"/>
    </row>
    <row r="294" spans="1:6" ht="27.75" customHeight="1" x14ac:dyDescent="0.45">
      <c r="A294" s="23">
        <v>240</v>
      </c>
      <c r="B294" s="13"/>
      <c r="C294" s="72"/>
      <c r="D294" s="11" t="s">
        <v>245</v>
      </c>
      <c r="E294" s="13"/>
      <c r="F294" s="13"/>
    </row>
    <row r="295" spans="1:6" ht="27.75" customHeight="1" x14ac:dyDescent="0.45">
      <c r="A295" s="23">
        <v>241</v>
      </c>
      <c r="B295" s="13"/>
      <c r="C295" s="72"/>
      <c r="D295" s="11" t="s">
        <v>246</v>
      </c>
      <c r="E295" s="13"/>
      <c r="F295" s="13"/>
    </row>
    <row r="296" spans="1:6" ht="27.75" customHeight="1" x14ac:dyDescent="0.45">
      <c r="A296" s="23">
        <v>242</v>
      </c>
      <c r="B296" s="13"/>
      <c r="C296" s="72"/>
      <c r="D296" s="11" t="s">
        <v>247</v>
      </c>
      <c r="E296" s="13"/>
      <c r="F296" s="13"/>
    </row>
    <row r="297" spans="1:6" ht="5.25" customHeight="1" x14ac:dyDescent="0.45">
      <c r="A297" s="23"/>
      <c r="B297" s="13"/>
      <c r="C297" s="5"/>
      <c r="D297" s="13"/>
      <c r="E297" s="13"/>
      <c r="F297" s="13"/>
    </row>
    <row r="298" spans="1:6" ht="46.5" customHeight="1" x14ac:dyDescent="0.45">
      <c r="A298" s="23">
        <v>243</v>
      </c>
      <c r="B298" s="11" t="s">
        <v>235</v>
      </c>
      <c r="C298" s="70" t="s">
        <v>451</v>
      </c>
      <c r="D298" s="11" t="s">
        <v>238</v>
      </c>
      <c r="E298" s="13"/>
      <c r="F298" s="13"/>
    </row>
    <row r="299" spans="1:6" ht="46.5" customHeight="1" x14ac:dyDescent="0.45">
      <c r="A299" s="23">
        <v>244</v>
      </c>
      <c r="B299" s="9" t="s">
        <v>403</v>
      </c>
      <c r="C299" s="70"/>
      <c r="D299" s="11" t="s">
        <v>239</v>
      </c>
      <c r="E299" s="13"/>
      <c r="F299" s="13"/>
    </row>
    <row r="300" spans="1:6" ht="46.5" customHeight="1" x14ac:dyDescent="0.45">
      <c r="A300" s="23">
        <v>245</v>
      </c>
      <c r="B300" s="11" t="s">
        <v>236</v>
      </c>
      <c r="C300" s="70"/>
      <c r="D300" s="11" t="s">
        <v>240</v>
      </c>
      <c r="E300" s="13"/>
      <c r="F300" s="13"/>
    </row>
    <row r="301" spans="1:6" ht="46.5" customHeight="1" x14ac:dyDescent="0.45">
      <c r="A301" s="23">
        <v>246</v>
      </c>
      <c r="B301" s="11" t="s">
        <v>237</v>
      </c>
      <c r="C301" s="70"/>
      <c r="D301" s="11" t="s">
        <v>241</v>
      </c>
      <c r="E301" s="13"/>
      <c r="F301" s="13"/>
    </row>
    <row r="302" spans="1:6" ht="82.5" customHeight="1" x14ac:dyDescent="0.45">
      <c r="A302" s="23">
        <v>247</v>
      </c>
      <c r="B302" s="9" t="s">
        <v>404</v>
      </c>
      <c r="C302" s="70"/>
      <c r="D302" s="11" t="s">
        <v>242</v>
      </c>
      <c r="E302" s="13"/>
      <c r="F302" s="13"/>
    </row>
    <row r="303" spans="1:6" ht="44.25" customHeight="1" x14ac:dyDescent="0.45">
      <c r="A303" s="23">
        <v>248</v>
      </c>
      <c r="B303" s="13"/>
      <c r="C303" s="70"/>
      <c r="D303" s="11" t="s">
        <v>243</v>
      </c>
      <c r="E303" s="13"/>
      <c r="F303" s="13"/>
    </row>
    <row r="304" spans="1:6" ht="6" customHeight="1" x14ac:dyDescent="0.45">
      <c r="A304" s="23"/>
      <c r="B304" s="13"/>
      <c r="C304" s="5"/>
      <c r="D304" s="13"/>
      <c r="E304" s="13"/>
      <c r="F304" s="13"/>
    </row>
    <row r="305" spans="1:6" ht="72.75" customHeight="1" x14ac:dyDescent="0.45">
      <c r="A305" s="23">
        <v>249</v>
      </c>
      <c r="B305" s="13"/>
      <c r="C305" s="72" t="s">
        <v>143</v>
      </c>
      <c r="D305" s="11" t="s">
        <v>244</v>
      </c>
      <c r="E305" s="13"/>
      <c r="F305" s="13"/>
    </row>
    <row r="306" spans="1:6" ht="72.75" customHeight="1" x14ac:dyDescent="0.45">
      <c r="A306" s="23">
        <v>250</v>
      </c>
      <c r="B306" s="13"/>
      <c r="C306" s="72"/>
      <c r="D306" s="9" t="s">
        <v>466</v>
      </c>
      <c r="E306" s="13"/>
      <c r="F306" s="13"/>
    </row>
    <row r="307" spans="1:6" ht="72.75" customHeight="1" x14ac:dyDescent="0.45">
      <c r="A307" s="23">
        <v>251</v>
      </c>
      <c r="B307" s="13"/>
      <c r="C307" s="72"/>
      <c r="D307" s="11" t="s">
        <v>246</v>
      </c>
      <c r="E307" s="13"/>
      <c r="F307" s="13"/>
    </row>
    <row r="308" spans="1:6" ht="72.75" customHeight="1" x14ac:dyDescent="0.45">
      <c r="A308" s="23">
        <v>252</v>
      </c>
      <c r="B308" s="13"/>
      <c r="C308" s="72"/>
      <c r="D308" s="11" t="s">
        <v>247</v>
      </c>
      <c r="E308" s="13"/>
      <c r="F308" s="13"/>
    </row>
    <row r="309" spans="1:6" ht="72.75" customHeight="1" x14ac:dyDescent="0.45">
      <c r="A309" s="23">
        <v>253</v>
      </c>
      <c r="B309" s="13"/>
      <c r="C309" s="72"/>
      <c r="D309" s="14" t="s">
        <v>248</v>
      </c>
      <c r="E309" s="13"/>
      <c r="F309" s="13"/>
    </row>
    <row r="310" spans="1:6" ht="39.75" customHeight="1" x14ac:dyDescent="0.45">
      <c r="A310" s="23"/>
      <c r="B310" s="13"/>
      <c r="C310" s="5"/>
      <c r="D310" s="14"/>
      <c r="E310" s="13"/>
      <c r="F310" s="13"/>
    </row>
    <row r="311" spans="1:6" ht="39.75" customHeight="1" x14ac:dyDescent="0.45">
      <c r="A311" s="23"/>
      <c r="B311" s="13"/>
      <c r="C311" s="5"/>
      <c r="D311" s="14"/>
      <c r="E311" s="13"/>
      <c r="F311" s="13"/>
    </row>
    <row r="312" spans="1:6" ht="39.75" customHeight="1" x14ac:dyDescent="0.45">
      <c r="A312" s="23"/>
      <c r="B312" s="13"/>
      <c r="C312" s="5"/>
      <c r="D312" s="14"/>
      <c r="E312" s="13"/>
      <c r="F312" s="13"/>
    </row>
    <row r="313" spans="1:6" ht="36" customHeight="1" x14ac:dyDescent="0.45">
      <c r="A313" s="23"/>
      <c r="B313" s="13"/>
      <c r="C313" s="73" t="s">
        <v>456</v>
      </c>
      <c r="D313" s="73"/>
      <c r="E313" s="13"/>
      <c r="F313" s="13"/>
    </row>
    <row r="314" spans="1:6" ht="63" customHeight="1" x14ac:dyDescent="0.45">
      <c r="A314" s="23"/>
      <c r="B314" s="13"/>
      <c r="C314" s="73" t="s">
        <v>457</v>
      </c>
      <c r="D314" s="73"/>
      <c r="E314" s="13"/>
      <c r="F314" s="13"/>
    </row>
    <row r="315" spans="1:6" ht="84" customHeight="1" x14ac:dyDescent="0.45">
      <c r="A315" s="23">
        <v>254</v>
      </c>
      <c r="B315" s="13"/>
      <c r="C315" s="70" t="s">
        <v>405</v>
      </c>
      <c r="D315" s="11" t="s">
        <v>249</v>
      </c>
      <c r="E315" s="13"/>
      <c r="F315" s="13"/>
    </row>
    <row r="316" spans="1:6" ht="84" customHeight="1" x14ac:dyDescent="0.45">
      <c r="A316" s="23">
        <v>255</v>
      </c>
      <c r="B316" s="13"/>
      <c r="C316" s="70"/>
      <c r="D316" s="11" t="s">
        <v>250</v>
      </c>
      <c r="E316" s="13"/>
      <c r="F316" s="13"/>
    </row>
    <row r="317" spans="1:6" ht="84" customHeight="1" x14ac:dyDescent="0.45">
      <c r="A317" s="23">
        <v>256</v>
      </c>
      <c r="B317" s="13"/>
      <c r="C317" s="70"/>
      <c r="D317" s="11" t="s">
        <v>251</v>
      </c>
      <c r="E317" s="13"/>
      <c r="F317" s="13"/>
    </row>
    <row r="318" spans="1:6" ht="84" customHeight="1" x14ac:dyDescent="0.45">
      <c r="A318" s="23">
        <v>257</v>
      </c>
      <c r="B318" s="13"/>
      <c r="C318" s="70"/>
      <c r="D318" s="11" t="s">
        <v>252</v>
      </c>
      <c r="E318" s="13"/>
      <c r="F318" s="13"/>
    </row>
    <row r="319" spans="1:6" x14ac:dyDescent="0.45">
      <c r="A319" s="23"/>
      <c r="B319" s="13"/>
      <c r="C319" s="5"/>
      <c r="D319" s="13"/>
      <c r="E319" s="13"/>
      <c r="F319" s="13"/>
    </row>
    <row r="320" spans="1:6" ht="63" customHeight="1" x14ac:dyDescent="0.45">
      <c r="A320" s="23">
        <v>258</v>
      </c>
      <c r="B320" s="13"/>
      <c r="C320" s="73" t="s">
        <v>458</v>
      </c>
      <c r="D320" s="73"/>
      <c r="E320" s="13"/>
      <c r="F320" s="13"/>
    </row>
    <row r="321" spans="1:6" ht="142.5" customHeight="1" x14ac:dyDescent="0.45">
      <c r="A321" s="23">
        <v>259</v>
      </c>
      <c r="B321" s="13"/>
      <c r="C321" s="7" t="s">
        <v>253</v>
      </c>
      <c r="D321" s="11" t="s">
        <v>254</v>
      </c>
      <c r="E321" s="13"/>
      <c r="F321" s="13"/>
    </row>
    <row r="322" spans="1:6" ht="10.5" customHeight="1" x14ac:dyDescent="0.45">
      <c r="A322" s="23"/>
      <c r="B322" s="13"/>
      <c r="C322" s="7"/>
      <c r="D322" s="11"/>
      <c r="E322" s="13"/>
      <c r="F322" s="13"/>
    </row>
    <row r="323" spans="1:6" ht="30.75" customHeight="1" x14ac:dyDescent="0.45">
      <c r="A323" s="23"/>
      <c r="B323" s="13"/>
      <c r="C323" s="73" t="s">
        <v>406</v>
      </c>
      <c r="D323" s="73"/>
      <c r="E323" s="13"/>
      <c r="F323" s="13"/>
    </row>
    <row r="324" spans="1:6" ht="48.75" customHeight="1" x14ac:dyDescent="0.45">
      <c r="A324" s="23">
        <v>260</v>
      </c>
      <c r="B324" s="13"/>
      <c r="C324" s="71" t="s">
        <v>255</v>
      </c>
      <c r="D324" s="11" t="s">
        <v>256</v>
      </c>
      <c r="E324" s="13"/>
      <c r="F324" s="13"/>
    </row>
    <row r="325" spans="1:6" ht="48.75" customHeight="1" x14ac:dyDescent="0.45">
      <c r="A325" s="23">
        <v>261</v>
      </c>
      <c r="B325" s="13"/>
      <c r="C325" s="71"/>
      <c r="D325" s="11" t="s">
        <v>257</v>
      </c>
      <c r="E325" s="13"/>
      <c r="F325" s="13"/>
    </row>
    <row r="326" spans="1:6" ht="48.75" customHeight="1" x14ac:dyDescent="0.45">
      <c r="A326" s="23">
        <v>262</v>
      </c>
      <c r="B326" s="13"/>
      <c r="C326" s="71"/>
      <c r="D326" s="11" t="s">
        <v>258</v>
      </c>
      <c r="E326" s="13"/>
      <c r="F326" s="13"/>
    </row>
    <row r="327" spans="1:6" ht="48.75" customHeight="1" x14ac:dyDescent="0.45">
      <c r="A327" s="23">
        <v>263</v>
      </c>
      <c r="B327" s="13"/>
      <c r="C327" s="71"/>
      <c r="D327" s="9" t="s">
        <v>407</v>
      </c>
      <c r="E327" s="13"/>
      <c r="F327" s="13"/>
    </row>
    <row r="328" spans="1:6" ht="29.25" customHeight="1" x14ac:dyDescent="0.45">
      <c r="A328" s="23"/>
      <c r="B328" s="13"/>
      <c r="C328" s="5"/>
      <c r="D328" s="13"/>
      <c r="E328" s="13"/>
      <c r="F328" s="13"/>
    </row>
    <row r="329" spans="1:6" ht="21.75" customHeight="1" x14ac:dyDescent="0.45">
      <c r="A329" s="23"/>
      <c r="B329" s="79" t="s">
        <v>259</v>
      </c>
      <c r="C329" s="79"/>
      <c r="D329" s="79"/>
      <c r="E329" s="13"/>
      <c r="F329" s="13"/>
    </row>
    <row r="330" spans="1:6" ht="21.75" customHeight="1" x14ac:dyDescent="0.45">
      <c r="A330" s="23"/>
      <c r="B330" s="13"/>
      <c r="C330" s="11" t="s">
        <v>260</v>
      </c>
      <c r="D330" s="11" t="s">
        <v>263</v>
      </c>
      <c r="E330" s="13"/>
      <c r="F330" s="13"/>
    </row>
    <row r="331" spans="1:6" ht="21.75" customHeight="1" x14ac:dyDescent="0.45">
      <c r="A331" s="23"/>
      <c r="B331" s="13"/>
      <c r="C331" s="11" t="s">
        <v>261</v>
      </c>
      <c r="D331" s="11" t="s">
        <v>264</v>
      </c>
      <c r="E331" s="13"/>
      <c r="F331" s="13"/>
    </row>
    <row r="332" spans="1:6" ht="21.75" customHeight="1" x14ac:dyDescent="0.45">
      <c r="A332" s="23"/>
      <c r="B332" s="13"/>
      <c r="C332" s="11" t="s">
        <v>262</v>
      </c>
      <c r="D332" s="11" t="s">
        <v>265</v>
      </c>
      <c r="E332" s="13"/>
      <c r="F332" s="13"/>
    </row>
    <row r="333" spans="1:6" ht="8.25" customHeight="1" x14ac:dyDescent="0.45">
      <c r="A333" s="23"/>
      <c r="B333" s="13"/>
      <c r="C333" s="5"/>
      <c r="D333" s="13"/>
      <c r="E333" s="13"/>
      <c r="F333" s="13"/>
    </row>
    <row r="334" spans="1:6" s="22" customFormat="1" ht="35.1" customHeight="1" x14ac:dyDescent="0.4">
      <c r="A334" s="23">
        <v>264</v>
      </c>
      <c r="B334" s="19" t="s">
        <v>408</v>
      </c>
      <c r="C334" s="78" t="s">
        <v>65</v>
      </c>
      <c r="D334" s="21" t="s">
        <v>268</v>
      </c>
      <c r="E334" s="20"/>
      <c r="F334" s="20"/>
    </row>
    <row r="335" spans="1:6" s="22" customFormat="1" ht="35.1" customHeight="1" x14ac:dyDescent="0.4">
      <c r="A335" s="23">
        <v>265</v>
      </c>
      <c r="B335" s="21" t="s">
        <v>266</v>
      </c>
      <c r="C335" s="78"/>
      <c r="D335" s="21" t="s">
        <v>269</v>
      </c>
      <c r="E335" s="20"/>
      <c r="F335" s="20"/>
    </row>
    <row r="336" spans="1:6" s="22" customFormat="1" ht="35.1" customHeight="1" x14ac:dyDescent="0.4">
      <c r="A336" s="23">
        <v>266</v>
      </c>
      <c r="B336" s="19" t="s">
        <v>409</v>
      </c>
      <c r="C336" s="78"/>
      <c r="D336" s="21" t="s">
        <v>270</v>
      </c>
      <c r="E336" s="20"/>
      <c r="F336" s="20"/>
    </row>
    <row r="337" spans="1:6" s="22" customFormat="1" ht="35.1" customHeight="1" x14ac:dyDescent="0.4">
      <c r="A337" s="23">
        <v>267</v>
      </c>
      <c r="B337" s="19" t="s">
        <v>410</v>
      </c>
      <c r="C337" s="78"/>
      <c r="D337" s="21" t="s">
        <v>271</v>
      </c>
      <c r="E337" s="20"/>
      <c r="F337" s="20"/>
    </row>
    <row r="338" spans="1:6" s="22" customFormat="1" ht="35.1" customHeight="1" x14ac:dyDescent="0.4">
      <c r="A338" s="23">
        <v>268</v>
      </c>
      <c r="B338" s="19" t="s">
        <v>411</v>
      </c>
      <c r="C338" s="78"/>
      <c r="D338" s="21" t="s">
        <v>272</v>
      </c>
      <c r="E338" s="20"/>
      <c r="F338" s="20"/>
    </row>
    <row r="339" spans="1:6" s="22" customFormat="1" ht="35.1" customHeight="1" x14ac:dyDescent="0.4">
      <c r="A339" s="23">
        <v>269</v>
      </c>
      <c r="B339" s="21" t="s">
        <v>267</v>
      </c>
      <c r="C339" s="78"/>
      <c r="D339" s="21" t="s">
        <v>273</v>
      </c>
      <c r="E339" s="20"/>
      <c r="F339" s="20"/>
    </row>
    <row r="340" spans="1:6" s="22" customFormat="1" ht="35.1" customHeight="1" x14ac:dyDescent="0.4">
      <c r="A340" s="23">
        <v>270</v>
      </c>
      <c r="B340" s="19" t="s">
        <v>412</v>
      </c>
      <c r="C340" s="78"/>
      <c r="D340" s="21" t="s">
        <v>274</v>
      </c>
      <c r="E340" s="20"/>
      <c r="F340" s="20"/>
    </row>
    <row r="341" spans="1:6" s="22" customFormat="1" ht="35.1" customHeight="1" x14ac:dyDescent="0.4">
      <c r="A341" s="23">
        <v>271</v>
      </c>
      <c r="B341" s="19" t="s">
        <v>413</v>
      </c>
      <c r="C341" s="78"/>
      <c r="D341" s="21" t="s">
        <v>275</v>
      </c>
      <c r="E341" s="20"/>
      <c r="F341" s="20"/>
    </row>
    <row r="342" spans="1:6" ht="6.75" customHeight="1" x14ac:dyDescent="0.45">
      <c r="A342" s="23"/>
      <c r="B342" s="13"/>
      <c r="C342" s="5"/>
      <c r="D342" s="13"/>
      <c r="E342" s="13"/>
      <c r="F342" s="13"/>
    </row>
    <row r="343" spans="1:6" ht="20.100000000000001" customHeight="1" x14ac:dyDescent="0.45">
      <c r="A343" s="23">
        <v>272</v>
      </c>
      <c r="B343" s="13"/>
      <c r="C343" s="72" t="s">
        <v>138</v>
      </c>
      <c r="D343" s="11" t="s">
        <v>276</v>
      </c>
      <c r="E343" s="13"/>
      <c r="F343" s="13"/>
    </row>
    <row r="344" spans="1:6" ht="20.100000000000001" customHeight="1" x14ac:dyDescent="0.45">
      <c r="A344" s="23">
        <v>273</v>
      </c>
      <c r="B344" s="13"/>
      <c r="C344" s="72"/>
      <c r="D344" s="11" t="s">
        <v>277</v>
      </c>
      <c r="E344" s="13"/>
      <c r="F344" s="13"/>
    </row>
    <row r="345" spans="1:6" ht="20.100000000000001" customHeight="1" x14ac:dyDescent="0.45">
      <c r="A345" s="23">
        <v>274</v>
      </c>
      <c r="B345" s="13"/>
      <c r="C345" s="72"/>
      <c r="D345" s="11" t="s">
        <v>278</v>
      </c>
      <c r="E345" s="13"/>
      <c r="F345" s="13"/>
    </row>
    <row r="346" spans="1:6" ht="20.100000000000001" customHeight="1" x14ac:dyDescent="0.45">
      <c r="A346" s="23">
        <v>275</v>
      </c>
      <c r="B346" s="13"/>
      <c r="C346" s="72"/>
      <c r="D346" s="11" t="s">
        <v>279</v>
      </c>
      <c r="E346" s="13"/>
      <c r="F346" s="13"/>
    </row>
    <row r="347" spans="1:6" ht="20.100000000000001" customHeight="1" x14ac:dyDescent="0.45">
      <c r="A347" s="23">
        <v>276</v>
      </c>
      <c r="B347" s="13"/>
      <c r="C347" s="72"/>
      <c r="D347" s="11" t="s">
        <v>280</v>
      </c>
      <c r="E347" s="13"/>
      <c r="F347" s="13"/>
    </row>
    <row r="348" spans="1:6" ht="6.75" customHeight="1" x14ac:dyDescent="0.45">
      <c r="A348" s="23"/>
      <c r="B348" s="13"/>
      <c r="C348" s="5"/>
      <c r="D348" s="13"/>
      <c r="E348" s="13"/>
      <c r="F348" s="13"/>
    </row>
    <row r="349" spans="1:6" ht="45.75" customHeight="1" x14ac:dyDescent="0.45">
      <c r="A349" s="23">
        <v>277</v>
      </c>
      <c r="B349" s="11" t="s">
        <v>281</v>
      </c>
      <c r="C349" s="70" t="s">
        <v>417</v>
      </c>
      <c r="D349" s="11" t="s">
        <v>282</v>
      </c>
      <c r="E349" s="13"/>
      <c r="F349" s="13"/>
    </row>
    <row r="350" spans="1:6" ht="70.5" customHeight="1" x14ac:dyDescent="0.45">
      <c r="A350" s="23">
        <v>278</v>
      </c>
      <c r="B350" s="9" t="s">
        <v>414</v>
      </c>
      <c r="C350" s="70"/>
      <c r="D350" s="11" t="s">
        <v>283</v>
      </c>
      <c r="E350" s="13"/>
      <c r="F350" s="13"/>
    </row>
    <row r="351" spans="1:6" ht="70.5" customHeight="1" x14ac:dyDescent="0.45">
      <c r="A351" s="23">
        <v>279</v>
      </c>
      <c r="B351" s="9" t="s">
        <v>415</v>
      </c>
      <c r="C351" s="70"/>
      <c r="D351" s="11" t="s">
        <v>284</v>
      </c>
      <c r="E351" s="13"/>
      <c r="F351" s="13"/>
    </row>
    <row r="352" spans="1:6" ht="57.75" customHeight="1" x14ac:dyDescent="0.45">
      <c r="A352" s="23">
        <v>280</v>
      </c>
      <c r="B352" s="9" t="s">
        <v>680</v>
      </c>
      <c r="C352" s="70"/>
      <c r="D352" s="11" t="s">
        <v>285</v>
      </c>
      <c r="E352" s="13"/>
      <c r="F352" s="13"/>
    </row>
    <row r="353" spans="1:6" ht="57.75" customHeight="1" x14ac:dyDescent="0.45">
      <c r="A353" s="23">
        <v>281</v>
      </c>
      <c r="B353" s="9" t="s">
        <v>416</v>
      </c>
      <c r="C353" s="70"/>
      <c r="D353" s="11" t="s">
        <v>286</v>
      </c>
      <c r="E353" s="13"/>
      <c r="F353" s="13"/>
    </row>
    <row r="354" spans="1:6" ht="11.25" customHeight="1" x14ac:dyDescent="0.45">
      <c r="A354" s="23"/>
      <c r="B354" s="13"/>
      <c r="C354" s="5"/>
      <c r="D354" s="13"/>
      <c r="E354" s="13"/>
      <c r="F354" s="13"/>
    </row>
    <row r="355" spans="1:6" ht="33" customHeight="1" x14ac:dyDescent="0.45">
      <c r="A355" s="23">
        <v>282</v>
      </c>
      <c r="B355" s="13"/>
      <c r="C355" s="70" t="s">
        <v>418</v>
      </c>
      <c r="D355" s="11" t="s">
        <v>276</v>
      </c>
      <c r="E355" s="13"/>
      <c r="F355" s="13"/>
    </row>
    <row r="356" spans="1:6" ht="33" customHeight="1" x14ac:dyDescent="0.45">
      <c r="A356" s="23">
        <v>283</v>
      </c>
      <c r="B356" s="13"/>
      <c r="C356" s="70"/>
      <c r="D356" s="11" t="s">
        <v>277</v>
      </c>
      <c r="E356" s="13"/>
      <c r="F356" s="13"/>
    </row>
    <row r="357" spans="1:6" ht="33" customHeight="1" x14ac:dyDescent="0.45">
      <c r="A357" s="23">
        <v>284</v>
      </c>
      <c r="B357" s="13"/>
      <c r="C357" s="70"/>
      <c r="D357" s="11" t="s">
        <v>278</v>
      </c>
      <c r="E357" s="13"/>
      <c r="F357" s="13"/>
    </row>
    <row r="358" spans="1:6" ht="33" customHeight="1" x14ac:dyDescent="0.45">
      <c r="A358" s="23">
        <v>285</v>
      </c>
      <c r="B358" s="13"/>
      <c r="C358" s="70"/>
      <c r="D358" s="11" t="s">
        <v>279</v>
      </c>
      <c r="E358" s="13"/>
      <c r="F358" s="13"/>
    </row>
    <row r="359" spans="1:6" ht="33" customHeight="1" x14ac:dyDescent="0.45">
      <c r="A359" s="23">
        <v>286</v>
      </c>
      <c r="B359" s="13"/>
      <c r="C359" s="70"/>
      <c r="D359" s="11" t="s">
        <v>280</v>
      </c>
      <c r="E359" s="13"/>
      <c r="F359" s="13"/>
    </row>
    <row r="360" spans="1:6" ht="3" customHeight="1" x14ac:dyDescent="0.45">
      <c r="A360" s="23"/>
      <c r="B360" s="13"/>
      <c r="C360" s="5"/>
      <c r="D360" s="13"/>
      <c r="E360" s="13"/>
      <c r="F360" s="13"/>
    </row>
    <row r="361" spans="1:6" ht="42" customHeight="1" x14ac:dyDescent="0.45">
      <c r="A361" s="23">
        <v>287</v>
      </c>
      <c r="B361" s="11" t="s">
        <v>96</v>
      </c>
      <c r="C361" s="70" t="s">
        <v>364</v>
      </c>
      <c r="D361" s="11" t="s">
        <v>46</v>
      </c>
      <c r="E361" s="13"/>
      <c r="F361" s="13"/>
    </row>
    <row r="362" spans="1:6" ht="84" x14ac:dyDescent="0.45">
      <c r="A362" s="23">
        <v>288</v>
      </c>
      <c r="B362" s="9" t="s">
        <v>292</v>
      </c>
      <c r="C362" s="70"/>
      <c r="D362" s="9" t="s">
        <v>430</v>
      </c>
      <c r="E362" s="13"/>
      <c r="F362" s="13"/>
    </row>
    <row r="363" spans="1:6" ht="42" customHeight="1" x14ac:dyDescent="0.45">
      <c r="A363" s="23">
        <v>289</v>
      </c>
      <c r="B363" s="11" t="s">
        <v>287</v>
      </c>
      <c r="C363" s="70"/>
      <c r="D363" s="11" t="s">
        <v>289</v>
      </c>
      <c r="E363" s="13"/>
      <c r="F363" s="13"/>
    </row>
    <row r="364" spans="1:6" ht="42" x14ac:dyDescent="0.45">
      <c r="A364" s="23">
        <v>290</v>
      </c>
      <c r="B364" s="9" t="s">
        <v>420</v>
      </c>
      <c r="C364" s="70"/>
      <c r="D364" s="11" t="s">
        <v>290</v>
      </c>
      <c r="E364" s="13"/>
      <c r="F364" s="13"/>
    </row>
    <row r="365" spans="1:6" ht="42" customHeight="1" x14ac:dyDescent="0.45">
      <c r="A365" s="23">
        <v>291</v>
      </c>
      <c r="B365" s="11" t="s">
        <v>288</v>
      </c>
      <c r="C365" s="70"/>
      <c r="D365" s="11" t="s">
        <v>291</v>
      </c>
      <c r="E365" s="13"/>
      <c r="F365" s="13"/>
    </row>
    <row r="366" spans="1:6" ht="12.75" customHeight="1" x14ac:dyDescent="0.45">
      <c r="A366" s="23"/>
      <c r="B366" s="13"/>
      <c r="C366" s="5"/>
      <c r="D366" s="13"/>
      <c r="E366" s="13"/>
      <c r="F366" s="13"/>
    </row>
    <row r="367" spans="1:6" ht="32.25" customHeight="1" x14ac:dyDescent="0.45">
      <c r="A367" s="23">
        <v>292</v>
      </c>
      <c r="B367" s="13"/>
      <c r="C367" s="70" t="s">
        <v>463</v>
      </c>
      <c r="D367" s="11" t="s">
        <v>276</v>
      </c>
      <c r="E367" s="13"/>
      <c r="F367" s="13"/>
    </row>
    <row r="368" spans="1:6" ht="32.25" customHeight="1" x14ac:dyDescent="0.45">
      <c r="A368" s="23">
        <v>293</v>
      </c>
      <c r="B368" s="13"/>
      <c r="C368" s="74"/>
      <c r="D368" s="11" t="s">
        <v>293</v>
      </c>
      <c r="E368" s="13"/>
      <c r="F368" s="13"/>
    </row>
    <row r="369" spans="1:6" ht="32.25" customHeight="1" x14ac:dyDescent="0.45">
      <c r="A369" s="23">
        <v>294</v>
      </c>
      <c r="B369" s="13"/>
      <c r="C369" s="74"/>
      <c r="D369" s="11" t="s">
        <v>294</v>
      </c>
      <c r="E369" s="13"/>
      <c r="F369" s="13"/>
    </row>
    <row r="370" spans="1:6" ht="32.25" customHeight="1" x14ac:dyDescent="0.45">
      <c r="A370" s="23">
        <v>295</v>
      </c>
      <c r="B370" s="13"/>
      <c r="C370" s="74"/>
      <c r="D370" s="11" t="s">
        <v>295</v>
      </c>
      <c r="E370" s="13"/>
      <c r="F370" s="13"/>
    </row>
    <row r="371" spans="1:6" ht="32.25" customHeight="1" x14ac:dyDescent="0.45">
      <c r="A371" s="23">
        <v>296</v>
      </c>
      <c r="B371" s="13"/>
      <c r="C371" s="74"/>
      <c r="D371" s="11" t="s">
        <v>296</v>
      </c>
      <c r="E371" s="13"/>
      <c r="F371" s="13"/>
    </row>
    <row r="372" spans="1:6" ht="32.25" customHeight="1" x14ac:dyDescent="0.45">
      <c r="A372" s="23">
        <v>297</v>
      </c>
      <c r="B372" s="13"/>
      <c r="C372" s="74"/>
      <c r="D372" s="11" t="s">
        <v>297</v>
      </c>
      <c r="E372" s="13"/>
      <c r="F372" s="13"/>
    </row>
    <row r="373" spans="1:6" ht="4.5" customHeight="1" x14ac:dyDescent="0.45">
      <c r="A373" s="23"/>
      <c r="B373" s="13"/>
      <c r="C373" s="5"/>
      <c r="D373" s="13"/>
      <c r="E373" s="13"/>
      <c r="F373" s="13"/>
    </row>
    <row r="374" spans="1:6" ht="28.5" customHeight="1" x14ac:dyDescent="0.45">
      <c r="A374" s="23"/>
      <c r="B374" s="13"/>
      <c r="C374" s="73" t="s">
        <v>453</v>
      </c>
      <c r="D374" s="73"/>
      <c r="E374" s="13"/>
      <c r="F374" s="13"/>
    </row>
    <row r="375" spans="1:6" ht="57" customHeight="1" x14ac:dyDescent="0.45">
      <c r="A375" s="23">
        <v>298</v>
      </c>
      <c r="B375" s="13"/>
      <c r="C375" s="71" t="s">
        <v>298</v>
      </c>
      <c r="D375" s="11" t="s">
        <v>299</v>
      </c>
      <c r="E375" s="13"/>
      <c r="F375" s="13"/>
    </row>
    <row r="376" spans="1:6" ht="57" customHeight="1" x14ac:dyDescent="0.45">
      <c r="A376" s="23">
        <v>299</v>
      </c>
      <c r="B376" s="13"/>
      <c r="C376" s="71"/>
      <c r="D376" s="11" t="s">
        <v>300</v>
      </c>
      <c r="E376" s="13"/>
      <c r="F376" s="13"/>
    </row>
    <row r="377" spans="1:6" ht="57" customHeight="1" x14ac:dyDescent="0.45">
      <c r="A377" s="23">
        <v>300</v>
      </c>
      <c r="B377" s="13"/>
      <c r="C377" s="71"/>
      <c r="D377" s="11" t="s">
        <v>301</v>
      </c>
      <c r="E377" s="13"/>
      <c r="F377" s="13"/>
    </row>
    <row r="378" spans="1:6" ht="57" customHeight="1" x14ac:dyDescent="0.45">
      <c r="A378" s="23">
        <v>301</v>
      </c>
      <c r="B378" s="13"/>
      <c r="C378" s="71"/>
      <c r="D378" s="11" t="s">
        <v>302</v>
      </c>
      <c r="E378" s="13"/>
      <c r="F378" s="13"/>
    </row>
    <row r="379" spans="1:6" ht="57" customHeight="1" x14ac:dyDescent="0.45">
      <c r="A379" s="23">
        <v>302</v>
      </c>
      <c r="B379" s="13"/>
      <c r="C379" s="71"/>
      <c r="D379" s="11" t="s">
        <v>303</v>
      </c>
      <c r="E379" s="13"/>
      <c r="F379" s="13"/>
    </row>
    <row r="380" spans="1:6" ht="57" customHeight="1" x14ac:dyDescent="0.45">
      <c r="A380" s="23">
        <v>303</v>
      </c>
      <c r="B380" s="13"/>
      <c r="C380" s="71"/>
      <c r="D380" s="11" t="s">
        <v>304</v>
      </c>
      <c r="E380" s="13"/>
      <c r="F380" s="13"/>
    </row>
    <row r="381" spans="1:6" ht="57" customHeight="1" x14ac:dyDescent="0.45">
      <c r="A381" s="23">
        <v>304</v>
      </c>
      <c r="B381" s="13"/>
      <c r="C381" s="71"/>
      <c r="D381" s="11" t="s">
        <v>305</v>
      </c>
      <c r="E381" s="13"/>
      <c r="F381" s="13"/>
    </row>
    <row r="382" spans="1:6" ht="57" customHeight="1" x14ac:dyDescent="0.45">
      <c r="A382" s="23">
        <v>305</v>
      </c>
      <c r="B382" s="13"/>
      <c r="C382" s="71"/>
      <c r="D382" s="11" t="s">
        <v>306</v>
      </c>
      <c r="E382" s="13"/>
      <c r="F382" s="13"/>
    </row>
    <row r="383" spans="1:6" ht="35.25" customHeight="1" x14ac:dyDescent="0.45">
      <c r="A383" s="23">
        <v>306</v>
      </c>
      <c r="B383" s="13"/>
      <c r="C383" s="73" t="s">
        <v>452</v>
      </c>
      <c r="D383" s="73"/>
      <c r="E383" s="13"/>
      <c r="F383" s="13"/>
    </row>
    <row r="384" spans="1:6" ht="88.5" customHeight="1" x14ac:dyDescent="0.45">
      <c r="A384" s="23">
        <v>307</v>
      </c>
      <c r="B384" s="13"/>
      <c r="C384" s="71" t="s">
        <v>307</v>
      </c>
      <c r="D384" s="11" t="s">
        <v>308</v>
      </c>
      <c r="E384" s="13"/>
      <c r="F384" s="13"/>
    </row>
    <row r="385" spans="1:6" ht="88.5" customHeight="1" x14ac:dyDescent="0.45">
      <c r="A385" s="23">
        <v>308</v>
      </c>
      <c r="B385" s="13"/>
      <c r="C385" s="71"/>
      <c r="D385" s="11" t="s">
        <v>309</v>
      </c>
      <c r="E385" s="13"/>
      <c r="F385" s="13"/>
    </row>
    <row r="386" spans="1:6" ht="88.5" customHeight="1" x14ac:dyDescent="0.45">
      <c r="A386" s="23">
        <v>309</v>
      </c>
      <c r="B386" s="13"/>
      <c r="C386" s="71"/>
      <c r="D386" s="11" t="s">
        <v>310</v>
      </c>
      <c r="E386" s="13"/>
      <c r="F386" s="13"/>
    </row>
    <row r="387" spans="1:6" ht="88.5" customHeight="1" x14ac:dyDescent="0.45">
      <c r="A387" s="23">
        <v>310</v>
      </c>
      <c r="B387" s="13"/>
      <c r="C387" s="71"/>
      <c r="D387" s="11" t="s">
        <v>464</v>
      </c>
      <c r="E387" s="13"/>
      <c r="F387" s="13"/>
    </row>
    <row r="388" spans="1:6" ht="88.5" customHeight="1" x14ac:dyDescent="0.45">
      <c r="A388" s="23"/>
      <c r="B388" s="13"/>
      <c r="C388" s="5"/>
      <c r="D388" s="13"/>
      <c r="E388" s="13"/>
      <c r="F388" s="13"/>
    </row>
    <row r="389" spans="1:6" ht="42" customHeight="1" x14ac:dyDescent="0.45">
      <c r="A389" s="23"/>
      <c r="B389" s="13"/>
      <c r="C389" s="73" t="s">
        <v>454</v>
      </c>
      <c r="D389" s="73"/>
      <c r="E389" s="13"/>
      <c r="F389" s="13"/>
    </row>
    <row r="390" spans="1:6" ht="83.25" customHeight="1" x14ac:dyDescent="0.45">
      <c r="A390" s="23">
        <v>311</v>
      </c>
      <c r="B390" s="13"/>
      <c r="C390" s="71" t="s">
        <v>311</v>
      </c>
      <c r="D390" s="11" t="s">
        <v>312</v>
      </c>
      <c r="E390" s="13"/>
      <c r="F390" s="13"/>
    </row>
    <row r="391" spans="1:6" ht="83.25" customHeight="1" x14ac:dyDescent="0.45">
      <c r="A391" s="23">
        <v>312</v>
      </c>
      <c r="B391" s="13"/>
      <c r="C391" s="71"/>
      <c r="D391" s="11" t="s">
        <v>313</v>
      </c>
      <c r="E391" s="13"/>
      <c r="F391" s="13"/>
    </row>
    <row r="392" spans="1:6" ht="83.25" customHeight="1" x14ac:dyDescent="0.45">
      <c r="A392" s="23">
        <v>313</v>
      </c>
      <c r="B392" s="13"/>
      <c r="C392" s="71"/>
      <c r="D392" s="11" t="s">
        <v>314</v>
      </c>
      <c r="E392" s="13"/>
      <c r="F392" s="13"/>
    </row>
    <row r="393" spans="1:6" ht="83.25" customHeight="1" x14ac:dyDescent="0.45">
      <c r="A393" s="23">
        <v>314</v>
      </c>
      <c r="B393" s="13"/>
      <c r="C393" s="71"/>
      <c r="D393" s="11" t="s">
        <v>315</v>
      </c>
      <c r="E393" s="13"/>
      <c r="F393" s="13"/>
    </row>
    <row r="394" spans="1:6" ht="83.25" customHeight="1" x14ac:dyDescent="0.45">
      <c r="A394" s="23">
        <v>315</v>
      </c>
      <c r="B394" s="13"/>
      <c r="C394" s="71"/>
      <c r="D394" s="11" t="s">
        <v>316</v>
      </c>
      <c r="E394" s="13"/>
      <c r="F394" s="13"/>
    </row>
    <row r="395" spans="1:6" ht="6.75" customHeight="1" x14ac:dyDescent="0.45">
      <c r="A395" s="23"/>
      <c r="B395" s="13"/>
      <c r="C395" s="7"/>
      <c r="D395" s="11"/>
      <c r="E395" s="13"/>
      <c r="F395" s="13"/>
    </row>
    <row r="396" spans="1:6" ht="27.75" customHeight="1" x14ac:dyDescent="0.45">
      <c r="A396" s="23"/>
      <c r="B396" s="79" t="s">
        <v>317</v>
      </c>
      <c r="C396" s="79"/>
      <c r="D396" s="79"/>
      <c r="E396" s="13"/>
      <c r="F396" s="13"/>
    </row>
    <row r="397" spans="1:6" ht="24.75" customHeight="1" x14ac:dyDescent="0.45">
      <c r="A397" s="23"/>
      <c r="B397" s="13"/>
      <c r="C397" s="11" t="s">
        <v>260</v>
      </c>
      <c r="D397" s="11" t="s">
        <v>263</v>
      </c>
      <c r="E397" s="13"/>
      <c r="F397" s="13"/>
    </row>
    <row r="398" spans="1:6" ht="24.75" customHeight="1" x14ac:dyDescent="0.45">
      <c r="A398" s="23"/>
      <c r="B398" s="13"/>
      <c r="C398" s="11" t="s">
        <v>261</v>
      </c>
      <c r="D398" s="11" t="s">
        <v>264</v>
      </c>
      <c r="E398" s="13"/>
      <c r="F398" s="13"/>
    </row>
    <row r="399" spans="1:6" ht="24.75" customHeight="1" x14ac:dyDescent="0.45">
      <c r="A399" s="23"/>
      <c r="B399" s="13"/>
      <c r="C399" s="11" t="s">
        <v>262</v>
      </c>
      <c r="D399" s="11" t="s">
        <v>265</v>
      </c>
      <c r="E399" s="13"/>
      <c r="F399" s="13"/>
    </row>
    <row r="400" spans="1:6" ht="7.5" customHeight="1" x14ac:dyDescent="0.45">
      <c r="A400" s="23"/>
      <c r="B400" s="13"/>
      <c r="C400" s="5"/>
      <c r="D400" s="13"/>
      <c r="E400" s="13"/>
      <c r="F400" s="13"/>
    </row>
    <row r="401" spans="1:6" ht="44.25" customHeight="1" x14ac:dyDescent="0.45">
      <c r="A401" s="23">
        <v>316</v>
      </c>
      <c r="B401" s="9" t="s">
        <v>421</v>
      </c>
      <c r="C401" s="70" t="s">
        <v>423</v>
      </c>
      <c r="D401" s="11" t="s">
        <v>319</v>
      </c>
      <c r="E401" s="13"/>
      <c r="F401" s="13"/>
    </row>
    <row r="402" spans="1:6" ht="42" customHeight="1" x14ac:dyDescent="0.45">
      <c r="A402" s="23">
        <v>317</v>
      </c>
      <c r="B402" s="11" t="s">
        <v>318</v>
      </c>
      <c r="C402" s="70"/>
      <c r="D402" s="11" t="s">
        <v>320</v>
      </c>
      <c r="E402" s="13"/>
      <c r="F402" s="13"/>
    </row>
    <row r="403" spans="1:6" ht="63" customHeight="1" x14ac:dyDescent="0.45">
      <c r="A403" s="23">
        <v>318</v>
      </c>
      <c r="B403" s="9" t="s">
        <v>681</v>
      </c>
      <c r="C403" s="70"/>
      <c r="D403" s="11" t="s">
        <v>321</v>
      </c>
      <c r="E403" s="13"/>
      <c r="F403" s="13"/>
    </row>
    <row r="404" spans="1:6" ht="66" customHeight="1" x14ac:dyDescent="0.45">
      <c r="A404" s="23">
        <v>319</v>
      </c>
      <c r="B404" s="9" t="s">
        <v>682</v>
      </c>
      <c r="C404" s="70"/>
      <c r="D404" s="11" t="s">
        <v>322</v>
      </c>
      <c r="E404" s="13"/>
      <c r="F404" s="13"/>
    </row>
    <row r="405" spans="1:6" ht="78.75" customHeight="1" x14ac:dyDescent="0.45">
      <c r="A405" s="23">
        <v>320</v>
      </c>
      <c r="B405" s="9" t="s">
        <v>683</v>
      </c>
      <c r="C405" s="70"/>
      <c r="D405" s="11" t="s">
        <v>323</v>
      </c>
      <c r="E405" s="13"/>
      <c r="F405" s="13"/>
    </row>
    <row r="406" spans="1:6" ht="44.25" customHeight="1" x14ac:dyDescent="0.45">
      <c r="A406" s="23">
        <v>321</v>
      </c>
      <c r="B406" s="9" t="s">
        <v>422</v>
      </c>
      <c r="C406" s="70"/>
      <c r="D406" s="11" t="s">
        <v>324</v>
      </c>
      <c r="E406" s="13"/>
      <c r="F406" s="13"/>
    </row>
    <row r="407" spans="1:6" ht="8.25" customHeight="1" x14ac:dyDescent="0.45">
      <c r="A407" s="23"/>
      <c r="B407" s="13"/>
      <c r="C407" s="5"/>
      <c r="D407" s="13"/>
      <c r="E407" s="13"/>
      <c r="F407" s="13"/>
    </row>
    <row r="408" spans="1:6" ht="21.75" customHeight="1" x14ac:dyDescent="0.45">
      <c r="A408" s="23">
        <v>322</v>
      </c>
      <c r="B408" s="13"/>
      <c r="C408" s="72" t="s">
        <v>138</v>
      </c>
      <c r="D408" s="11" t="s">
        <v>325</v>
      </c>
      <c r="E408" s="13"/>
      <c r="F408" s="13"/>
    </row>
    <row r="409" spans="1:6" ht="21.75" customHeight="1" x14ac:dyDescent="0.45">
      <c r="A409" s="23">
        <v>323</v>
      </c>
      <c r="B409" s="13"/>
      <c r="C409" s="72"/>
      <c r="D409" s="11" t="s">
        <v>326</v>
      </c>
      <c r="E409" s="13"/>
      <c r="F409" s="13"/>
    </row>
    <row r="410" spans="1:6" ht="21.75" customHeight="1" x14ac:dyDescent="0.45">
      <c r="A410" s="23">
        <v>324</v>
      </c>
      <c r="B410" s="13"/>
      <c r="C410" s="72"/>
      <c r="D410" s="11" t="s">
        <v>327</v>
      </c>
      <c r="E410" s="13"/>
      <c r="F410" s="13"/>
    </row>
    <row r="411" spans="1:6" ht="21.75" customHeight="1" x14ac:dyDescent="0.45">
      <c r="A411" s="23">
        <v>325</v>
      </c>
      <c r="B411" s="13"/>
      <c r="C411" s="72"/>
      <c r="D411" s="11" t="s">
        <v>328</v>
      </c>
      <c r="E411" s="13"/>
      <c r="F411" s="13"/>
    </row>
    <row r="412" spans="1:6" ht="21.75" customHeight="1" x14ac:dyDescent="0.45">
      <c r="A412" s="23">
        <v>326</v>
      </c>
      <c r="B412" s="13"/>
      <c r="C412" s="72"/>
      <c r="D412" s="11" t="s">
        <v>329</v>
      </c>
      <c r="E412" s="13"/>
      <c r="F412" s="13"/>
    </row>
    <row r="413" spans="1:6" ht="9" customHeight="1" x14ac:dyDescent="0.45">
      <c r="A413" s="23"/>
      <c r="B413" s="13"/>
      <c r="C413" s="5"/>
      <c r="D413" s="13"/>
      <c r="E413" s="13"/>
      <c r="F413" s="13"/>
    </row>
    <row r="414" spans="1:6" ht="62.25" customHeight="1" x14ac:dyDescent="0.45">
      <c r="A414" s="23">
        <v>327</v>
      </c>
      <c r="B414" s="9" t="s">
        <v>424</v>
      </c>
      <c r="C414" s="70" t="s">
        <v>427</v>
      </c>
      <c r="D414" s="11" t="s">
        <v>81</v>
      </c>
      <c r="E414" s="13"/>
      <c r="F414" s="13"/>
    </row>
    <row r="415" spans="1:6" ht="77.25" customHeight="1" x14ac:dyDescent="0.45">
      <c r="A415" s="23">
        <v>328</v>
      </c>
      <c r="B415" s="9" t="s">
        <v>425</v>
      </c>
      <c r="C415" s="70"/>
      <c r="D415" s="11" t="s">
        <v>330</v>
      </c>
      <c r="E415" s="13"/>
      <c r="F415" s="13"/>
    </row>
    <row r="416" spans="1:6" ht="62.25" customHeight="1" x14ac:dyDescent="0.45">
      <c r="A416" s="23">
        <v>329</v>
      </c>
      <c r="B416" s="9" t="s">
        <v>426</v>
      </c>
      <c r="C416" s="70"/>
      <c r="D416" s="11" t="s">
        <v>331</v>
      </c>
      <c r="E416" s="13"/>
      <c r="F416" s="13"/>
    </row>
    <row r="417" spans="1:6" ht="12" customHeight="1" x14ac:dyDescent="0.45">
      <c r="A417" s="23"/>
      <c r="B417" s="13"/>
      <c r="C417" s="5"/>
      <c r="D417" s="13"/>
      <c r="E417" s="13"/>
      <c r="F417" s="13"/>
    </row>
    <row r="418" spans="1:6" ht="60" customHeight="1" x14ac:dyDescent="0.45">
      <c r="A418" s="23">
        <v>330</v>
      </c>
      <c r="B418" s="13"/>
      <c r="C418" s="70" t="s">
        <v>418</v>
      </c>
      <c r="D418" s="11" t="s">
        <v>338</v>
      </c>
      <c r="E418" s="13"/>
      <c r="F418" s="13"/>
    </row>
    <row r="419" spans="1:6" ht="60" customHeight="1" x14ac:dyDescent="0.45">
      <c r="A419" s="23">
        <v>331</v>
      </c>
      <c r="B419" s="13"/>
      <c r="C419" s="70"/>
      <c r="D419" s="11" t="s">
        <v>332</v>
      </c>
      <c r="E419" s="13"/>
      <c r="F419" s="13"/>
    </row>
    <row r="420" spans="1:6" ht="60" customHeight="1" x14ac:dyDescent="0.45">
      <c r="A420" s="23">
        <v>332</v>
      </c>
      <c r="B420" s="13"/>
      <c r="C420" s="70"/>
      <c r="D420" s="11" t="s">
        <v>333</v>
      </c>
      <c r="E420" s="13"/>
      <c r="F420" s="13"/>
    </row>
    <row r="421" spans="1:6" ht="4.5" customHeight="1" x14ac:dyDescent="0.45">
      <c r="A421" s="23"/>
      <c r="B421" s="13"/>
      <c r="C421" s="5"/>
      <c r="D421" s="13"/>
      <c r="E421" s="13"/>
      <c r="F421" s="13"/>
    </row>
    <row r="422" spans="1:6" ht="92.25" customHeight="1" x14ac:dyDescent="0.45">
      <c r="A422" s="23">
        <v>333</v>
      </c>
      <c r="B422" s="9" t="s">
        <v>428</v>
      </c>
      <c r="C422" s="70" t="s">
        <v>334</v>
      </c>
      <c r="D422" s="11" t="s">
        <v>46</v>
      </c>
      <c r="E422" s="13"/>
      <c r="F422" s="13"/>
    </row>
    <row r="423" spans="1:6" ht="92.25" customHeight="1" x14ac:dyDescent="0.45">
      <c r="A423" s="23">
        <v>334</v>
      </c>
      <c r="B423" s="9" t="s">
        <v>429</v>
      </c>
      <c r="C423" s="70"/>
      <c r="D423" s="11" t="s">
        <v>336</v>
      </c>
      <c r="E423" s="13"/>
      <c r="F423" s="13"/>
    </row>
    <row r="424" spans="1:6" ht="92.25" customHeight="1" x14ac:dyDescent="0.45">
      <c r="A424" s="23">
        <v>335</v>
      </c>
      <c r="B424" s="11" t="s">
        <v>335</v>
      </c>
      <c r="C424" s="70"/>
      <c r="D424" s="11" t="s">
        <v>337</v>
      </c>
      <c r="E424" s="13"/>
      <c r="F424" s="13"/>
    </row>
    <row r="425" spans="1:6" ht="17.25" customHeight="1" x14ac:dyDescent="0.45">
      <c r="A425" s="23"/>
      <c r="B425" s="13"/>
      <c r="C425" s="5"/>
      <c r="D425" s="13"/>
      <c r="E425" s="13"/>
      <c r="F425" s="13"/>
    </row>
    <row r="426" spans="1:6" ht="44.25" customHeight="1" x14ac:dyDescent="0.45">
      <c r="A426" s="23">
        <v>336</v>
      </c>
      <c r="B426" s="13"/>
      <c r="C426" s="70" t="s">
        <v>419</v>
      </c>
      <c r="D426" s="11" t="s">
        <v>338</v>
      </c>
      <c r="E426" s="13"/>
      <c r="F426" s="13"/>
    </row>
    <row r="427" spans="1:6" ht="44.25" customHeight="1" x14ac:dyDescent="0.45">
      <c r="A427" s="23">
        <v>337</v>
      </c>
      <c r="B427" s="13"/>
      <c r="C427" s="70"/>
      <c r="D427" s="11" t="s">
        <v>332</v>
      </c>
      <c r="E427" s="13"/>
      <c r="F427" s="13"/>
    </row>
    <row r="428" spans="1:6" ht="44.25" customHeight="1" x14ac:dyDescent="0.45">
      <c r="A428" s="23">
        <v>338</v>
      </c>
      <c r="B428" s="13"/>
      <c r="C428" s="70"/>
      <c r="D428" s="11" t="s">
        <v>333</v>
      </c>
      <c r="E428" s="13"/>
      <c r="F428" s="13"/>
    </row>
    <row r="429" spans="1:6" ht="44.25" customHeight="1" x14ac:dyDescent="0.45">
      <c r="A429" s="23">
        <v>339</v>
      </c>
      <c r="B429" s="13"/>
      <c r="C429" s="70"/>
      <c r="D429" s="11" t="s">
        <v>339</v>
      </c>
      <c r="E429" s="13"/>
      <c r="F429" s="13"/>
    </row>
  </sheetData>
  <mergeCells count="71">
    <mergeCell ref="B329:D329"/>
    <mergeCell ref="B396:D396"/>
    <mergeCell ref="A2:D2"/>
    <mergeCell ref="A13:D13"/>
    <mergeCell ref="A92:D92"/>
    <mergeCell ref="B197:D197"/>
    <mergeCell ref="B275:D275"/>
    <mergeCell ref="B95:C95"/>
    <mergeCell ref="C255:D255"/>
    <mergeCell ref="C256:D256"/>
    <mergeCell ref="C270:D270"/>
    <mergeCell ref="C313:D313"/>
    <mergeCell ref="C314:D314"/>
    <mergeCell ref="C323:D323"/>
    <mergeCell ref="C374:D374"/>
    <mergeCell ref="C383:D383"/>
    <mergeCell ref="C49:C54"/>
    <mergeCell ref="C56:C60"/>
    <mergeCell ref="C70:C76"/>
    <mergeCell ref="C389:D389"/>
    <mergeCell ref="C324:C327"/>
    <mergeCell ref="C315:C318"/>
    <mergeCell ref="C305:C309"/>
    <mergeCell ref="C320:D320"/>
    <mergeCell ref="C334:C341"/>
    <mergeCell ref="C343:C347"/>
    <mergeCell ref="C349:C353"/>
    <mergeCell ref="C355:C359"/>
    <mergeCell ref="C361:C365"/>
    <mergeCell ref="C367:C372"/>
    <mergeCell ref="C375:C382"/>
    <mergeCell ref="C384:C387"/>
    <mergeCell ref="C120:C126"/>
    <mergeCell ref="C127:C134"/>
    <mergeCell ref="C148:C154"/>
    <mergeCell ref="C155:C161"/>
    <mergeCell ref="C85:C91"/>
    <mergeCell ref="C109:C118"/>
    <mergeCell ref="C135:C146"/>
    <mergeCell ref="C198:C206"/>
    <mergeCell ref="C208:C213"/>
    <mergeCell ref="C215:C222"/>
    <mergeCell ref="C224:C230"/>
    <mergeCell ref="C163:C177"/>
    <mergeCell ref="C178:C187"/>
    <mergeCell ref="C189:C190"/>
    <mergeCell ref="C192:C195"/>
    <mergeCell ref="C287:C291"/>
    <mergeCell ref="C293:C296"/>
    <mergeCell ref="C298:C303"/>
    <mergeCell ref="C232:C239"/>
    <mergeCell ref="C241:C248"/>
    <mergeCell ref="C257:C264"/>
    <mergeCell ref="C266:C268"/>
    <mergeCell ref="C271:C273"/>
    <mergeCell ref="C422:C424"/>
    <mergeCell ref="C426:C429"/>
    <mergeCell ref="C62:C63"/>
    <mergeCell ref="C64:C67"/>
    <mergeCell ref="C77:C81"/>
    <mergeCell ref="C82:C83"/>
    <mergeCell ref="C97:C99"/>
    <mergeCell ref="C100:C103"/>
    <mergeCell ref="C104:C107"/>
    <mergeCell ref="C390:C394"/>
    <mergeCell ref="C401:C406"/>
    <mergeCell ref="C408:C412"/>
    <mergeCell ref="C414:C416"/>
    <mergeCell ref="C418:C420"/>
    <mergeCell ref="C276:C279"/>
    <mergeCell ref="C281:C285"/>
  </mergeCells>
  <pageMargins left="0.31496062992125984" right="0.31496062992125984" top="0.35433070866141736" bottom="0.35433070866141736"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61"/>
  <sheetViews>
    <sheetView tabSelected="1" zoomScale="85" zoomScaleNormal="85" workbookViewId="0">
      <selection activeCell="M7" sqref="M7"/>
    </sheetView>
  </sheetViews>
  <sheetFormatPr defaultRowHeight="14.25" x14ac:dyDescent="0.2"/>
  <cols>
    <col min="1" max="1" width="41.375" customWidth="1"/>
    <col min="2" max="2" width="78.625" customWidth="1"/>
    <col min="3" max="3" width="9" style="29"/>
    <col min="4" max="4" width="12.125" style="27" customWidth="1"/>
    <col min="5" max="5" width="17.375" customWidth="1"/>
    <col min="6" max="6" width="11.75" customWidth="1"/>
    <col min="7" max="7" width="16.375" customWidth="1"/>
    <col min="9" max="9" width="11.375" customWidth="1"/>
    <col min="10" max="10" width="10.25" style="27" customWidth="1"/>
    <col min="11" max="12" width="9" style="27"/>
    <col min="13" max="13" width="67.75" style="27" customWidth="1"/>
  </cols>
  <sheetData>
    <row r="1" spans="1:13" ht="20.25" customHeight="1" x14ac:dyDescent="0.2">
      <c r="A1" s="83" t="s">
        <v>685</v>
      </c>
      <c r="B1" s="83"/>
      <c r="C1" s="83"/>
    </row>
    <row r="2" spans="1:13" x14ac:dyDescent="0.2">
      <c r="A2" s="33" t="s">
        <v>589</v>
      </c>
      <c r="B2" s="33" t="s">
        <v>590</v>
      </c>
      <c r="C2" s="33" t="s">
        <v>579</v>
      </c>
      <c r="D2" s="46" t="s">
        <v>591</v>
      </c>
    </row>
    <row r="3" spans="1:13" x14ac:dyDescent="0.2">
      <c r="A3" s="87" t="s">
        <v>503</v>
      </c>
      <c r="B3" s="87"/>
      <c r="C3" s="33"/>
      <c r="D3" s="34"/>
    </row>
    <row r="4" spans="1:13" ht="48" customHeight="1" x14ac:dyDescent="0.2">
      <c r="A4" s="47" t="s">
        <v>467</v>
      </c>
      <c r="B4" s="36" t="s">
        <v>468</v>
      </c>
      <c r="C4" s="33"/>
      <c r="D4" s="34"/>
      <c r="I4" s="59" t="s">
        <v>581</v>
      </c>
      <c r="J4" s="60" t="s">
        <v>673</v>
      </c>
    </row>
    <row r="5" spans="1:13" ht="20.100000000000001" customHeight="1" x14ac:dyDescent="0.2">
      <c r="A5" s="32"/>
      <c r="B5" s="36" t="s">
        <v>469</v>
      </c>
      <c r="C5" s="33"/>
      <c r="D5" s="34"/>
      <c r="I5" s="59">
        <v>0</v>
      </c>
      <c r="J5" s="51">
        <v>1</v>
      </c>
    </row>
    <row r="6" spans="1:13" ht="20.100000000000001" customHeight="1" x14ac:dyDescent="0.2">
      <c r="A6" s="32"/>
      <c r="B6" s="36" t="s">
        <v>585</v>
      </c>
      <c r="C6" s="64">
        <v>1</v>
      </c>
      <c r="D6" s="34"/>
      <c r="E6" s="84" t="s">
        <v>587</v>
      </c>
      <c r="F6" s="84"/>
      <c r="I6" s="59">
        <v>1</v>
      </c>
      <c r="J6" s="51">
        <v>2</v>
      </c>
    </row>
    <row r="7" spans="1:13" ht="20.100000000000001" customHeight="1" x14ac:dyDescent="0.2">
      <c r="A7" s="32"/>
      <c r="B7" s="37" t="s">
        <v>470</v>
      </c>
      <c r="C7" s="64">
        <v>1</v>
      </c>
      <c r="D7" s="34"/>
      <c r="E7" s="40">
        <v>0</v>
      </c>
      <c r="F7" s="28" t="str">
        <f>IF(E7=0,"5","5")</f>
        <v>5</v>
      </c>
      <c r="J7" s="51">
        <v>3</v>
      </c>
    </row>
    <row r="8" spans="1:13" ht="20.100000000000001" customHeight="1" x14ac:dyDescent="0.2">
      <c r="A8" s="32"/>
      <c r="B8" s="37" t="s">
        <v>471</v>
      </c>
      <c r="C8" s="64">
        <v>1</v>
      </c>
      <c r="D8" s="34"/>
      <c r="E8" s="40">
        <v>1</v>
      </c>
      <c r="F8" s="28" t="str">
        <f>IF(E8=1,"5","5")</f>
        <v>5</v>
      </c>
      <c r="J8" s="51">
        <v>4</v>
      </c>
    </row>
    <row r="9" spans="1:13" ht="20.100000000000001" customHeight="1" x14ac:dyDescent="0.2">
      <c r="A9" s="32"/>
      <c r="B9" s="37" t="s">
        <v>472</v>
      </c>
      <c r="C9" s="64">
        <v>1</v>
      </c>
      <c r="D9" s="34"/>
      <c r="E9" s="40">
        <v>2</v>
      </c>
      <c r="F9" s="28" t="str">
        <f>IF(E9=2,"5","5")</f>
        <v>5</v>
      </c>
      <c r="J9" s="51">
        <v>5</v>
      </c>
    </row>
    <row r="10" spans="1:13" ht="20.100000000000001" customHeight="1" x14ac:dyDescent="0.2">
      <c r="A10" s="32"/>
      <c r="B10" s="37" t="s">
        <v>473</v>
      </c>
      <c r="C10" s="64">
        <v>0</v>
      </c>
      <c r="D10" s="34"/>
      <c r="E10" s="40">
        <v>3</v>
      </c>
      <c r="F10" s="28" t="str">
        <f>IF(E10=3,"5","5")</f>
        <v>5</v>
      </c>
    </row>
    <row r="11" spans="1:13" ht="20.100000000000001" customHeight="1" x14ac:dyDescent="0.2">
      <c r="A11" s="32"/>
      <c r="B11" s="37" t="s">
        <v>474</v>
      </c>
      <c r="C11" s="64">
        <v>1</v>
      </c>
      <c r="D11" s="34"/>
      <c r="E11" s="40">
        <v>4</v>
      </c>
      <c r="F11" s="28" t="str">
        <f>IF(E11=4,"5","5")</f>
        <v>5</v>
      </c>
    </row>
    <row r="12" spans="1:13" ht="20.100000000000001" customHeight="1" x14ac:dyDescent="0.2">
      <c r="A12" s="32"/>
      <c r="B12" s="37" t="s">
        <v>475</v>
      </c>
      <c r="C12" s="64">
        <v>0</v>
      </c>
      <c r="D12" s="34"/>
      <c r="E12" s="41">
        <v>5</v>
      </c>
      <c r="F12" s="28" t="str">
        <f>IF(E12=5,"4","4")</f>
        <v>4</v>
      </c>
      <c r="J12" s="84" t="s">
        <v>656</v>
      </c>
      <c r="K12" s="84"/>
      <c r="L12" s="84"/>
      <c r="M12" s="84"/>
    </row>
    <row r="13" spans="1:13" ht="20.100000000000001" customHeight="1" x14ac:dyDescent="0.2">
      <c r="A13" s="32"/>
      <c r="B13" s="37" t="s">
        <v>476</v>
      </c>
      <c r="C13" s="64">
        <v>1</v>
      </c>
      <c r="D13" s="34"/>
      <c r="E13" s="41">
        <v>6</v>
      </c>
      <c r="F13" s="28" t="str">
        <f>IF(E13=6,"4","4")</f>
        <v>4</v>
      </c>
      <c r="J13" s="34" t="s">
        <v>657</v>
      </c>
      <c r="K13" s="34" t="s">
        <v>658</v>
      </c>
      <c r="L13" s="34" t="s">
        <v>659</v>
      </c>
      <c r="M13" s="34" t="s">
        <v>660</v>
      </c>
    </row>
    <row r="14" spans="1:13" ht="20.100000000000001" customHeight="1" x14ac:dyDescent="0.2">
      <c r="A14" s="32"/>
      <c r="B14" s="32"/>
      <c r="C14" s="33"/>
      <c r="D14" s="34"/>
      <c r="E14" s="41">
        <v>7</v>
      </c>
      <c r="F14" s="28" t="str">
        <f>IF(E14=7,"4","4")</f>
        <v>4</v>
      </c>
      <c r="J14" s="94" t="s">
        <v>661</v>
      </c>
      <c r="K14" s="95" t="s">
        <v>665</v>
      </c>
      <c r="L14" s="96" t="s">
        <v>661</v>
      </c>
      <c r="M14" s="97" t="s">
        <v>669</v>
      </c>
    </row>
    <row r="15" spans="1:13" ht="20.100000000000001" customHeight="1" x14ac:dyDescent="0.2">
      <c r="A15" s="32"/>
      <c r="B15" s="37" t="s">
        <v>477</v>
      </c>
      <c r="C15" s="33"/>
      <c r="D15" s="34"/>
      <c r="E15" s="42">
        <v>8</v>
      </c>
      <c r="F15" s="28" t="str">
        <f>IF(E15=8,"3","3")</f>
        <v>3</v>
      </c>
      <c r="J15" s="94"/>
      <c r="K15" s="95"/>
      <c r="L15" s="96"/>
      <c r="M15" s="98"/>
    </row>
    <row r="16" spans="1:13" ht="20.100000000000001" customHeight="1" x14ac:dyDescent="0.2">
      <c r="A16" s="32"/>
      <c r="B16" s="37" t="s">
        <v>478</v>
      </c>
      <c r="C16" s="64">
        <v>1</v>
      </c>
      <c r="D16" s="34"/>
      <c r="E16" s="42">
        <v>9</v>
      </c>
      <c r="F16" s="28" t="str">
        <f>IF(E16=9,"3","3")</f>
        <v>3</v>
      </c>
      <c r="J16" s="94" t="s">
        <v>662</v>
      </c>
      <c r="K16" s="95" t="s">
        <v>666</v>
      </c>
      <c r="L16" s="99" t="s">
        <v>662</v>
      </c>
      <c r="M16" s="97" t="s">
        <v>670</v>
      </c>
    </row>
    <row r="17" spans="1:13" ht="20.100000000000001" customHeight="1" x14ac:dyDescent="0.2">
      <c r="A17" s="32"/>
      <c r="B17" s="37" t="s">
        <v>479</v>
      </c>
      <c r="C17" s="64">
        <v>1</v>
      </c>
      <c r="D17" s="34"/>
      <c r="E17" s="42">
        <v>10</v>
      </c>
      <c r="F17" s="28" t="str">
        <f>IF(E17=10,"3","3")</f>
        <v>3</v>
      </c>
      <c r="J17" s="94"/>
      <c r="K17" s="95"/>
      <c r="L17" s="99"/>
      <c r="M17" s="98"/>
    </row>
    <row r="18" spans="1:13" ht="20.100000000000001" customHeight="1" x14ac:dyDescent="0.2">
      <c r="A18" s="32"/>
      <c r="B18" s="37" t="s">
        <v>586</v>
      </c>
      <c r="C18" s="64">
        <v>1</v>
      </c>
      <c r="D18" s="34"/>
      <c r="E18" s="42">
        <v>11</v>
      </c>
      <c r="F18" s="28" t="str">
        <f>IF(E18=11,"3","3")</f>
        <v>3</v>
      </c>
      <c r="J18" s="94" t="s">
        <v>663</v>
      </c>
      <c r="K18" s="95" t="s">
        <v>667</v>
      </c>
      <c r="L18" s="100" t="s">
        <v>663</v>
      </c>
      <c r="M18" s="97" t="s">
        <v>671</v>
      </c>
    </row>
    <row r="19" spans="1:13" ht="20.100000000000001" customHeight="1" x14ac:dyDescent="0.2">
      <c r="A19" s="32"/>
      <c r="B19" s="37" t="s">
        <v>480</v>
      </c>
      <c r="C19" s="64">
        <v>1</v>
      </c>
      <c r="D19" s="34"/>
      <c r="E19" s="43">
        <v>12</v>
      </c>
      <c r="F19" s="28" t="str">
        <f>IF(E19=12,"2","2")</f>
        <v>2</v>
      </c>
      <c r="J19" s="94"/>
      <c r="K19" s="95"/>
      <c r="L19" s="100"/>
      <c r="M19" s="98"/>
    </row>
    <row r="20" spans="1:13" ht="20.100000000000001" customHeight="1" x14ac:dyDescent="0.2">
      <c r="A20" s="32"/>
      <c r="B20" s="37" t="s">
        <v>481</v>
      </c>
      <c r="C20" s="64">
        <v>0</v>
      </c>
      <c r="D20" s="34"/>
      <c r="E20" s="43">
        <v>13</v>
      </c>
      <c r="F20" s="28" t="str">
        <f>IF(E20=13,"2","2")</f>
        <v>2</v>
      </c>
      <c r="J20" s="94" t="s">
        <v>664</v>
      </c>
      <c r="K20" s="95" t="s">
        <v>668</v>
      </c>
      <c r="L20" s="101" t="s">
        <v>664</v>
      </c>
      <c r="M20" s="97" t="s">
        <v>672</v>
      </c>
    </row>
    <row r="21" spans="1:13" ht="20.100000000000001" customHeight="1" x14ac:dyDescent="0.2">
      <c r="A21" s="32"/>
      <c r="B21" s="32"/>
      <c r="C21" s="33"/>
      <c r="D21" s="34"/>
      <c r="E21" s="43">
        <v>14</v>
      </c>
      <c r="F21" s="28" t="str">
        <f>IF(E21=14,"2","2")</f>
        <v>2</v>
      </c>
      <c r="J21" s="94"/>
      <c r="K21" s="95"/>
      <c r="L21" s="101"/>
      <c r="M21" s="98"/>
    </row>
    <row r="22" spans="1:13" ht="20.100000000000001" customHeight="1" x14ac:dyDescent="0.2">
      <c r="A22" s="32"/>
      <c r="B22" s="37" t="s">
        <v>482</v>
      </c>
      <c r="C22" s="33"/>
      <c r="D22" s="34"/>
      <c r="E22" s="44">
        <v>15</v>
      </c>
      <c r="F22" s="28" t="str">
        <f>IF(E22=16,"1","1")</f>
        <v>1</v>
      </c>
    </row>
    <row r="23" spans="1:13" ht="20.100000000000001" customHeight="1" x14ac:dyDescent="0.2">
      <c r="A23" s="32"/>
      <c r="B23" s="37" t="s">
        <v>483</v>
      </c>
      <c r="C23" s="64">
        <v>1</v>
      </c>
      <c r="D23" s="34"/>
      <c r="E23" s="44">
        <v>16</v>
      </c>
      <c r="F23" s="28" t="str">
        <f>IF(E23=15,"1","1")</f>
        <v>1</v>
      </c>
    </row>
    <row r="24" spans="1:13" ht="20.100000000000001" customHeight="1" x14ac:dyDescent="0.2">
      <c r="A24" s="32"/>
      <c r="B24" s="37" t="s">
        <v>484</v>
      </c>
      <c r="C24" s="64">
        <v>1</v>
      </c>
      <c r="D24" s="34"/>
    </row>
    <row r="25" spans="1:13" ht="20.100000000000001" customHeight="1" x14ac:dyDescent="0.2">
      <c r="A25" s="32"/>
      <c r="B25" s="36" t="s">
        <v>485</v>
      </c>
      <c r="C25" s="64">
        <v>1</v>
      </c>
      <c r="D25" s="68" t="s">
        <v>677</v>
      </c>
      <c r="E25" s="46" t="s">
        <v>675</v>
      </c>
      <c r="F25" s="42">
        <v>3</v>
      </c>
      <c r="G25" s="46" t="s">
        <v>676</v>
      </c>
      <c r="H25" s="42">
        <v>5</v>
      </c>
    </row>
    <row r="26" spans="1:13" ht="20.100000000000001" customHeight="1" x14ac:dyDescent="0.25">
      <c r="A26" s="32"/>
      <c r="B26" s="38" t="s">
        <v>580</v>
      </c>
      <c r="C26" s="33">
        <f>SUM(C6:C13,C16:C20,C23:C25)</f>
        <v>13</v>
      </c>
      <c r="D26" s="65" t="str">
        <f>VLOOKUP(C26,E7:F23,2,FALSE)</f>
        <v>2</v>
      </c>
      <c r="E26" s="46" t="s">
        <v>674</v>
      </c>
      <c r="F26" s="34">
        <f>SUM(F25*D26)</f>
        <v>6</v>
      </c>
      <c r="G26" s="46" t="s">
        <v>674</v>
      </c>
      <c r="H26" s="34">
        <f>SUM(H25*D26)</f>
        <v>10</v>
      </c>
    </row>
    <row r="27" spans="1:13" ht="20.100000000000001" customHeight="1" x14ac:dyDescent="0.2">
      <c r="A27" s="32"/>
      <c r="B27" s="32"/>
      <c r="C27" s="33"/>
      <c r="D27" s="34"/>
    </row>
    <row r="28" spans="1:13" ht="20.100000000000001" customHeight="1" x14ac:dyDescent="0.2">
      <c r="A28" s="48" t="s">
        <v>486</v>
      </c>
      <c r="B28" s="37" t="s">
        <v>565</v>
      </c>
      <c r="C28" s="33"/>
      <c r="D28" s="34"/>
    </row>
    <row r="29" spans="1:13" ht="20.100000000000001" customHeight="1" x14ac:dyDescent="0.2">
      <c r="A29" s="32"/>
      <c r="B29" s="37" t="s">
        <v>487</v>
      </c>
      <c r="C29" s="33"/>
      <c r="D29" s="34"/>
    </row>
    <row r="30" spans="1:13" ht="20.100000000000001" customHeight="1" x14ac:dyDescent="0.2">
      <c r="A30" s="32"/>
      <c r="B30" s="37" t="s">
        <v>582</v>
      </c>
      <c r="C30" s="64">
        <v>1</v>
      </c>
      <c r="D30" s="34"/>
      <c r="E30" s="84" t="s">
        <v>587</v>
      </c>
      <c r="F30" s="84"/>
    </row>
    <row r="31" spans="1:13" ht="20.100000000000001" customHeight="1" x14ac:dyDescent="0.2">
      <c r="A31" s="32"/>
      <c r="B31" s="37" t="s">
        <v>488</v>
      </c>
      <c r="C31" s="64">
        <v>1</v>
      </c>
      <c r="D31" s="34"/>
      <c r="E31" s="40">
        <v>0</v>
      </c>
      <c r="F31" s="28" t="str">
        <f>IF(E31=0,"5","5")</f>
        <v>5</v>
      </c>
    </row>
    <row r="32" spans="1:13" ht="20.100000000000001" customHeight="1" x14ac:dyDescent="0.2">
      <c r="A32" s="32"/>
      <c r="B32" s="37" t="s">
        <v>475</v>
      </c>
      <c r="C32" s="64">
        <v>1</v>
      </c>
      <c r="D32" s="34"/>
      <c r="E32" s="40">
        <v>1</v>
      </c>
      <c r="F32" s="28" t="str">
        <f>IF(E32=1,"5","5")</f>
        <v>5</v>
      </c>
    </row>
    <row r="33" spans="1:8" ht="20.100000000000001" customHeight="1" x14ac:dyDescent="0.2">
      <c r="A33" s="32"/>
      <c r="B33" s="37" t="s">
        <v>489</v>
      </c>
      <c r="C33" s="64">
        <v>1</v>
      </c>
      <c r="D33" s="34"/>
      <c r="E33" s="40">
        <v>2</v>
      </c>
      <c r="F33" s="28" t="str">
        <f>IF(E33=2,"5","5")</f>
        <v>5</v>
      </c>
    </row>
    <row r="34" spans="1:8" ht="20.100000000000001" customHeight="1" x14ac:dyDescent="0.2">
      <c r="A34" s="32"/>
      <c r="B34" s="32"/>
      <c r="C34" s="33"/>
      <c r="D34" s="34"/>
      <c r="E34" s="41">
        <v>3</v>
      </c>
      <c r="F34" s="28">
        <v>4</v>
      </c>
    </row>
    <row r="35" spans="1:8" ht="20.100000000000001" customHeight="1" x14ac:dyDescent="0.2">
      <c r="A35" s="32"/>
      <c r="B35" s="37" t="s">
        <v>490</v>
      </c>
      <c r="C35" s="33"/>
      <c r="D35" s="34"/>
      <c r="E35" s="41">
        <v>4</v>
      </c>
      <c r="F35" s="28">
        <v>4</v>
      </c>
    </row>
    <row r="36" spans="1:8" ht="20.100000000000001" customHeight="1" x14ac:dyDescent="0.2">
      <c r="A36" s="32"/>
      <c r="B36" s="37" t="s">
        <v>478</v>
      </c>
      <c r="C36" s="64">
        <v>1</v>
      </c>
      <c r="D36" s="34"/>
      <c r="E36" s="42">
        <v>5</v>
      </c>
      <c r="F36" s="28">
        <v>3</v>
      </c>
    </row>
    <row r="37" spans="1:8" ht="20.100000000000001" customHeight="1" x14ac:dyDescent="0.2">
      <c r="A37" s="32"/>
      <c r="B37" s="37" t="s">
        <v>479</v>
      </c>
      <c r="C37" s="64">
        <v>1</v>
      </c>
      <c r="D37" s="34"/>
      <c r="E37" s="42">
        <v>6</v>
      </c>
      <c r="F37" s="28">
        <v>3</v>
      </c>
    </row>
    <row r="38" spans="1:8" ht="20.100000000000001" customHeight="1" x14ac:dyDescent="0.2">
      <c r="A38" s="32"/>
      <c r="B38" s="37" t="s">
        <v>491</v>
      </c>
      <c r="C38" s="64">
        <v>0</v>
      </c>
      <c r="D38" s="34"/>
      <c r="E38" s="43">
        <v>7</v>
      </c>
      <c r="F38" s="28">
        <v>2</v>
      </c>
    </row>
    <row r="39" spans="1:8" ht="20.100000000000001" customHeight="1" x14ac:dyDescent="0.2">
      <c r="A39" s="32"/>
      <c r="B39" s="32"/>
      <c r="C39" s="33"/>
      <c r="D39" s="34"/>
      <c r="E39" s="44">
        <v>8</v>
      </c>
      <c r="F39" s="28">
        <v>1</v>
      </c>
    </row>
    <row r="40" spans="1:8" ht="20.100000000000001" customHeight="1" x14ac:dyDescent="0.2">
      <c r="A40" s="32"/>
      <c r="B40" s="37" t="s">
        <v>492</v>
      </c>
      <c r="C40" s="33"/>
      <c r="D40" s="34"/>
      <c r="E40" s="30"/>
      <c r="F40" s="30"/>
    </row>
    <row r="41" spans="1:8" ht="20.100000000000001" customHeight="1" x14ac:dyDescent="0.2">
      <c r="A41" s="32"/>
      <c r="B41" s="37" t="s">
        <v>493</v>
      </c>
      <c r="C41" s="64">
        <v>1</v>
      </c>
      <c r="D41" s="66" t="s">
        <v>677</v>
      </c>
      <c r="E41" s="46" t="s">
        <v>675</v>
      </c>
      <c r="F41" s="42">
        <v>3</v>
      </c>
      <c r="G41" s="46" t="s">
        <v>676</v>
      </c>
      <c r="H41" s="42">
        <v>4</v>
      </c>
    </row>
    <row r="42" spans="1:8" ht="20.100000000000001" customHeight="1" x14ac:dyDescent="0.2">
      <c r="A42" s="32"/>
      <c r="B42" s="39" t="s">
        <v>580</v>
      </c>
      <c r="C42" s="33">
        <f>SUM(C30:C33,C36:C38,C41)</f>
        <v>7</v>
      </c>
      <c r="D42" s="65">
        <f>VLOOKUP(C42,E31:F39,2,FALSE)</f>
        <v>2</v>
      </c>
      <c r="E42" s="46" t="s">
        <v>674</v>
      </c>
      <c r="F42" s="34">
        <f>SUM(F41*D42)</f>
        <v>6</v>
      </c>
      <c r="G42" s="46" t="s">
        <v>674</v>
      </c>
      <c r="H42" s="34">
        <f>SUM(H41*D42)</f>
        <v>8</v>
      </c>
    </row>
    <row r="43" spans="1:8" ht="38.25" customHeight="1" x14ac:dyDescent="0.25">
      <c r="A43" s="49" t="s">
        <v>494</v>
      </c>
      <c r="B43" s="35" t="s">
        <v>566</v>
      </c>
      <c r="C43" s="33"/>
      <c r="D43" s="67"/>
      <c r="E43" s="30"/>
      <c r="F43" s="30"/>
    </row>
    <row r="44" spans="1:8" ht="20.100000000000001" customHeight="1" x14ac:dyDescent="0.2">
      <c r="A44" s="32"/>
      <c r="B44" s="32" t="s">
        <v>495</v>
      </c>
      <c r="C44" s="33"/>
      <c r="D44" s="34"/>
      <c r="E44" s="30"/>
      <c r="F44" s="30"/>
    </row>
    <row r="45" spans="1:8" ht="20.100000000000001" customHeight="1" x14ac:dyDescent="0.2">
      <c r="A45" s="32"/>
      <c r="B45" s="32" t="s">
        <v>496</v>
      </c>
      <c r="C45" s="64">
        <v>1</v>
      </c>
      <c r="D45" s="34"/>
      <c r="E45" s="84" t="s">
        <v>587</v>
      </c>
      <c r="F45" s="84"/>
    </row>
    <row r="46" spans="1:8" ht="20.100000000000001" customHeight="1" x14ac:dyDescent="0.2">
      <c r="A46" s="32"/>
      <c r="B46" s="32" t="s">
        <v>497</v>
      </c>
      <c r="C46" s="64">
        <v>0</v>
      </c>
      <c r="D46" s="34"/>
      <c r="E46" s="40">
        <v>0</v>
      </c>
      <c r="F46" s="28" t="str">
        <f>IF(E46=0,"5","5")</f>
        <v>5</v>
      </c>
    </row>
    <row r="47" spans="1:8" ht="20.100000000000001" customHeight="1" x14ac:dyDescent="0.2">
      <c r="A47" s="32"/>
      <c r="B47" s="32" t="s">
        <v>475</v>
      </c>
      <c r="C47" s="64">
        <v>0</v>
      </c>
      <c r="D47" s="34"/>
      <c r="E47" s="40">
        <v>1</v>
      </c>
      <c r="F47" s="28" t="str">
        <f>IF(E47=1,"5","5")</f>
        <v>5</v>
      </c>
    </row>
    <row r="48" spans="1:8" ht="20.100000000000001" customHeight="1" x14ac:dyDescent="0.2">
      <c r="A48" s="32"/>
      <c r="B48" s="32" t="s">
        <v>498</v>
      </c>
      <c r="C48" s="64">
        <v>0</v>
      </c>
      <c r="D48" s="34"/>
      <c r="E48" s="40">
        <v>2</v>
      </c>
      <c r="F48" s="28" t="str">
        <f>IF(E48=2,"5","5")</f>
        <v>5</v>
      </c>
    </row>
    <row r="49" spans="1:8" ht="20.100000000000001" customHeight="1" x14ac:dyDescent="0.2">
      <c r="A49" s="32"/>
      <c r="B49" s="32" t="s">
        <v>499</v>
      </c>
      <c r="C49" s="64">
        <v>1</v>
      </c>
      <c r="D49" s="34"/>
      <c r="E49" s="41">
        <v>3</v>
      </c>
      <c r="F49" s="28">
        <v>4</v>
      </c>
    </row>
    <row r="50" spans="1:8" ht="20.100000000000001" customHeight="1" x14ac:dyDescent="0.2">
      <c r="A50" s="32"/>
      <c r="B50" s="32"/>
      <c r="C50" s="33"/>
      <c r="D50" s="34"/>
      <c r="E50" s="41">
        <v>4</v>
      </c>
      <c r="F50" s="28">
        <v>4</v>
      </c>
    </row>
    <row r="51" spans="1:8" ht="20.100000000000001" customHeight="1" x14ac:dyDescent="0.2">
      <c r="A51" s="32"/>
      <c r="B51" s="37" t="s">
        <v>500</v>
      </c>
      <c r="C51" s="33"/>
      <c r="D51" s="34"/>
      <c r="E51" s="42">
        <v>5</v>
      </c>
      <c r="F51" s="28">
        <v>3</v>
      </c>
    </row>
    <row r="52" spans="1:8" ht="20.100000000000001" customHeight="1" x14ac:dyDescent="0.2">
      <c r="A52" s="32"/>
      <c r="B52" s="37" t="s">
        <v>501</v>
      </c>
      <c r="C52" s="64">
        <v>1</v>
      </c>
      <c r="D52" s="34"/>
      <c r="E52" s="42">
        <v>6</v>
      </c>
      <c r="F52" s="28">
        <v>3</v>
      </c>
    </row>
    <row r="53" spans="1:8" ht="20.100000000000001" customHeight="1" x14ac:dyDescent="0.2">
      <c r="A53" s="32"/>
      <c r="B53" s="37" t="s">
        <v>502</v>
      </c>
      <c r="C53" s="64">
        <v>1</v>
      </c>
      <c r="D53" s="34"/>
      <c r="E53" s="43">
        <v>7</v>
      </c>
      <c r="F53" s="28">
        <v>2</v>
      </c>
    </row>
    <row r="54" spans="1:8" ht="20.100000000000001" customHeight="1" x14ac:dyDescent="0.2">
      <c r="A54" s="32"/>
      <c r="B54" s="32"/>
      <c r="C54" s="33"/>
      <c r="D54" s="34"/>
      <c r="E54" s="44">
        <v>8</v>
      </c>
      <c r="F54" s="28">
        <v>1</v>
      </c>
    </row>
    <row r="55" spans="1:8" ht="20.100000000000001" customHeight="1" x14ac:dyDescent="0.2">
      <c r="A55" s="32"/>
      <c r="B55" s="37" t="s">
        <v>492</v>
      </c>
      <c r="C55" s="33"/>
      <c r="D55" s="34"/>
    </row>
    <row r="56" spans="1:8" ht="20.100000000000001" customHeight="1" x14ac:dyDescent="0.2">
      <c r="A56" s="32"/>
      <c r="B56" s="37" t="s">
        <v>493</v>
      </c>
      <c r="C56" s="64">
        <v>0</v>
      </c>
      <c r="D56" s="68" t="s">
        <v>677</v>
      </c>
      <c r="E56" s="46" t="s">
        <v>675</v>
      </c>
      <c r="F56" s="42">
        <v>3</v>
      </c>
      <c r="G56" s="46" t="s">
        <v>676</v>
      </c>
      <c r="H56" s="42">
        <v>3</v>
      </c>
    </row>
    <row r="57" spans="1:8" ht="20.100000000000001" customHeight="1" x14ac:dyDescent="0.2">
      <c r="A57" s="32"/>
      <c r="B57" s="39" t="s">
        <v>580</v>
      </c>
      <c r="C57" s="33">
        <f>SUM(C45:C49,C52:C53,C56)</f>
        <v>4</v>
      </c>
      <c r="D57" s="65">
        <f>VLOOKUP(C57,E46:F54,2,FALSE)</f>
        <v>4</v>
      </c>
      <c r="E57" s="46" t="s">
        <v>674</v>
      </c>
      <c r="F57" s="34">
        <f>SUM(F56*D57)</f>
        <v>12</v>
      </c>
      <c r="G57" s="46" t="s">
        <v>674</v>
      </c>
      <c r="H57" s="34">
        <f>SUM(H56*D57)</f>
        <v>12</v>
      </c>
    </row>
    <row r="58" spans="1:8" ht="20.100000000000001" customHeight="1" x14ac:dyDescent="0.2">
      <c r="A58" s="32"/>
      <c r="B58" s="32"/>
      <c r="C58" s="33"/>
      <c r="D58" s="34"/>
    </row>
    <row r="59" spans="1:8" ht="20.100000000000001" customHeight="1" x14ac:dyDescent="0.25">
      <c r="A59" s="88" t="s">
        <v>504</v>
      </c>
      <c r="B59" s="88"/>
      <c r="C59" s="33"/>
      <c r="D59" s="34"/>
    </row>
    <row r="60" spans="1:8" ht="20.100000000000001" customHeight="1" x14ac:dyDescent="0.25">
      <c r="A60" s="49" t="s">
        <v>598</v>
      </c>
      <c r="B60" s="36" t="s">
        <v>567</v>
      </c>
      <c r="C60" s="33"/>
      <c r="D60" s="34"/>
      <c r="E60" s="34" t="s">
        <v>587</v>
      </c>
      <c r="F60" s="34"/>
    </row>
    <row r="61" spans="1:8" ht="20.100000000000001" customHeight="1" x14ac:dyDescent="0.2">
      <c r="A61" s="32"/>
      <c r="B61" s="37" t="s">
        <v>505</v>
      </c>
      <c r="C61" s="33"/>
      <c r="D61" s="34"/>
      <c r="E61" s="40">
        <v>0</v>
      </c>
      <c r="F61" s="34">
        <v>5</v>
      </c>
    </row>
    <row r="62" spans="1:8" ht="20.100000000000001" customHeight="1" x14ac:dyDescent="0.2">
      <c r="A62" s="32"/>
      <c r="B62" s="37" t="s">
        <v>501</v>
      </c>
      <c r="C62" s="64">
        <v>1</v>
      </c>
      <c r="D62" s="34"/>
      <c r="E62" s="41">
        <v>1</v>
      </c>
      <c r="F62" s="34">
        <v>4</v>
      </c>
    </row>
    <row r="63" spans="1:8" ht="20.100000000000001" customHeight="1" x14ac:dyDescent="0.2">
      <c r="A63" s="32"/>
      <c r="B63" s="37" t="s">
        <v>506</v>
      </c>
      <c r="C63" s="64">
        <v>1</v>
      </c>
      <c r="D63" s="34"/>
      <c r="E63" s="42">
        <v>2</v>
      </c>
      <c r="F63" s="34">
        <v>3</v>
      </c>
    </row>
    <row r="64" spans="1:8" ht="20.100000000000001" customHeight="1" x14ac:dyDescent="0.2">
      <c r="A64" s="32"/>
      <c r="B64" s="32"/>
      <c r="C64" s="33"/>
      <c r="D64" s="34"/>
      <c r="E64" s="44">
        <v>3</v>
      </c>
      <c r="F64" s="28">
        <v>1</v>
      </c>
    </row>
    <row r="65" spans="1:8" ht="20.100000000000001" customHeight="1" x14ac:dyDescent="0.2">
      <c r="A65" s="32"/>
      <c r="B65" s="37" t="s">
        <v>507</v>
      </c>
      <c r="C65" s="33"/>
      <c r="D65" s="34"/>
    </row>
    <row r="66" spans="1:8" ht="20.100000000000001" customHeight="1" x14ac:dyDescent="0.2">
      <c r="A66" s="32"/>
      <c r="B66" s="37" t="s">
        <v>508</v>
      </c>
      <c r="C66" s="64">
        <v>1</v>
      </c>
      <c r="D66" s="68" t="s">
        <v>677</v>
      </c>
      <c r="E66" s="46" t="s">
        <v>675</v>
      </c>
      <c r="F66" s="42">
        <v>5</v>
      </c>
      <c r="G66" s="46" t="s">
        <v>676</v>
      </c>
      <c r="H66" s="42">
        <v>5</v>
      </c>
    </row>
    <row r="67" spans="1:8" ht="20.100000000000001" customHeight="1" x14ac:dyDescent="0.2">
      <c r="A67" s="32"/>
      <c r="B67" s="39" t="s">
        <v>580</v>
      </c>
      <c r="C67" s="33">
        <f>SUM(C62:C63,C66)</f>
        <v>3</v>
      </c>
      <c r="D67" s="65">
        <f>VLOOKUP(C67,E61:F64,2,FALSE)</f>
        <v>1</v>
      </c>
      <c r="E67" s="46" t="s">
        <v>674</v>
      </c>
      <c r="F67" s="34">
        <f>SUM(F66*D67)</f>
        <v>5</v>
      </c>
      <c r="G67" s="46" t="s">
        <v>674</v>
      </c>
      <c r="H67" s="34">
        <f>SUM(H66*D67)</f>
        <v>5</v>
      </c>
    </row>
    <row r="68" spans="1:8" ht="20.100000000000001" customHeight="1" x14ac:dyDescent="0.2">
      <c r="A68" s="32"/>
      <c r="B68" s="32"/>
      <c r="C68" s="33"/>
      <c r="D68" s="34"/>
      <c r="E68" s="31"/>
      <c r="F68" s="31"/>
    </row>
    <row r="69" spans="1:8" ht="20.100000000000001" customHeight="1" x14ac:dyDescent="0.25">
      <c r="A69" s="88" t="s">
        <v>509</v>
      </c>
      <c r="B69" s="88"/>
      <c r="C69" s="33"/>
      <c r="D69" s="34"/>
      <c r="E69" s="31"/>
      <c r="F69" s="31"/>
    </row>
    <row r="70" spans="1:8" ht="20.100000000000001" customHeight="1" x14ac:dyDescent="0.25">
      <c r="A70" s="49" t="s">
        <v>510</v>
      </c>
      <c r="B70" s="36" t="s">
        <v>568</v>
      </c>
      <c r="C70" s="33"/>
      <c r="D70" s="34"/>
      <c r="E70" s="31"/>
      <c r="F70" s="31"/>
    </row>
    <row r="71" spans="1:8" ht="20.100000000000001" customHeight="1" x14ac:dyDescent="0.2">
      <c r="A71" s="36"/>
      <c r="B71" s="37" t="s">
        <v>511</v>
      </c>
      <c r="C71" s="33"/>
      <c r="D71" s="34"/>
      <c r="E71" s="84" t="s">
        <v>587</v>
      </c>
      <c r="F71" s="84"/>
    </row>
    <row r="72" spans="1:8" ht="20.100000000000001" customHeight="1" x14ac:dyDescent="0.2">
      <c r="A72" s="32"/>
      <c r="B72" s="37" t="s">
        <v>583</v>
      </c>
      <c r="C72" s="64">
        <v>1</v>
      </c>
      <c r="D72" s="34"/>
      <c r="E72" s="40">
        <v>0</v>
      </c>
      <c r="F72" s="28">
        <v>5</v>
      </c>
    </row>
    <row r="73" spans="1:8" ht="20.100000000000001" customHeight="1" x14ac:dyDescent="0.2">
      <c r="A73" s="32"/>
      <c r="B73" s="37" t="s">
        <v>584</v>
      </c>
      <c r="C73" s="64">
        <v>0</v>
      </c>
      <c r="D73" s="34"/>
      <c r="E73" s="40">
        <v>1</v>
      </c>
      <c r="F73" s="28">
        <v>5</v>
      </c>
    </row>
    <row r="74" spans="1:8" ht="20.100000000000001" customHeight="1" x14ac:dyDescent="0.2">
      <c r="A74" s="32"/>
      <c r="B74" s="37" t="s">
        <v>512</v>
      </c>
      <c r="C74" s="64">
        <v>1</v>
      </c>
      <c r="D74" s="34"/>
      <c r="E74" s="41">
        <v>2</v>
      </c>
      <c r="F74" s="28">
        <v>4</v>
      </c>
    </row>
    <row r="75" spans="1:8" ht="20.100000000000001" customHeight="1" x14ac:dyDescent="0.2">
      <c r="A75" s="32"/>
      <c r="B75" s="32"/>
      <c r="C75" s="33"/>
      <c r="D75" s="34"/>
      <c r="E75" s="42">
        <v>3</v>
      </c>
      <c r="F75" s="28">
        <v>3</v>
      </c>
    </row>
    <row r="76" spans="1:8" ht="20.100000000000001" customHeight="1" x14ac:dyDescent="0.2">
      <c r="A76" s="32"/>
      <c r="B76" s="37" t="s">
        <v>513</v>
      </c>
      <c r="C76" s="33"/>
      <c r="D76" s="34"/>
      <c r="E76" s="43">
        <v>4</v>
      </c>
      <c r="F76" s="28">
        <v>2</v>
      </c>
    </row>
    <row r="77" spans="1:8" ht="20.100000000000001" customHeight="1" x14ac:dyDescent="0.2">
      <c r="A77" s="32"/>
      <c r="B77" s="37" t="s">
        <v>514</v>
      </c>
      <c r="C77" s="64">
        <v>1</v>
      </c>
      <c r="D77" s="34"/>
      <c r="E77" s="44">
        <v>5</v>
      </c>
      <c r="F77" s="28">
        <v>1</v>
      </c>
    </row>
    <row r="78" spans="1:8" ht="20.100000000000001" customHeight="1" x14ac:dyDescent="0.2">
      <c r="A78" s="32"/>
      <c r="B78" s="32"/>
      <c r="C78" s="33"/>
      <c r="D78" s="34"/>
    </row>
    <row r="79" spans="1:8" ht="20.100000000000001" customHeight="1" x14ac:dyDescent="0.2">
      <c r="A79" s="32"/>
      <c r="B79" s="37" t="s">
        <v>492</v>
      </c>
      <c r="C79" s="33"/>
      <c r="D79" s="34"/>
    </row>
    <row r="80" spans="1:8" ht="20.100000000000001" customHeight="1" x14ac:dyDescent="0.2">
      <c r="A80" s="32"/>
      <c r="B80" s="37" t="s">
        <v>493</v>
      </c>
      <c r="C80" s="64">
        <v>1</v>
      </c>
      <c r="D80" s="68" t="s">
        <v>677</v>
      </c>
      <c r="E80" s="46" t="s">
        <v>675</v>
      </c>
      <c r="F80" s="42">
        <v>3</v>
      </c>
      <c r="G80" s="46" t="s">
        <v>676</v>
      </c>
      <c r="H80" s="42">
        <v>5</v>
      </c>
    </row>
    <row r="81" spans="1:8" ht="20.100000000000001" customHeight="1" x14ac:dyDescent="0.2">
      <c r="A81" s="32"/>
      <c r="B81" s="39" t="s">
        <v>580</v>
      </c>
      <c r="C81" s="33">
        <f>SUM(C72:C74,C77,C80)</f>
        <v>4</v>
      </c>
      <c r="D81" s="65">
        <f>VLOOKUP(C81,E72:F77,2,FALSE)</f>
        <v>2</v>
      </c>
      <c r="E81" s="46" t="s">
        <v>674</v>
      </c>
      <c r="F81" s="34">
        <f>SUM(F80*D81)</f>
        <v>6</v>
      </c>
      <c r="G81" s="46" t="s">
        <v>674</v>
      </c>
      <c r="H81" s="34">
        <f>SUM(H80*D81)</f>
        <v>10</v>
      </c>
    </row>
    <row r="82" spans="1:8" ht="20.100000000000001" customHeight="1" x14ac:dyDescent="0.25">
      <c r="A82" s="49" t="s">
        <v>597</v>
      </c>
      <c r="B82" s="37" t="s">
        <v>569</v>
      </c>
      <c r="C82" s="33"/>
      <c r="D82" s="34"/>
    </row>
    <row r="83" spans="1:8" ht="20.100000000000001" customHeight="1" x14ac:dyDescent="0.2">
      <c r="A83" s="32"/>
      <c r="B83" s="37" t="s">
        <v>515</v>
      </c>
      <c r="C83" s="33"/>
      <c r="D83" s="34"/>
    </row>
    <row r="84" spans="1:8" ht="20.100000000000001" customHeight="1" x14ac:dyDescent="0.2">
      <c r="A84" s="32"/>
      <c r="B84" s="37" t="s">
        <v>583</v>
      </c>
      <c r="C84" s="64">
        <v>1</v>
      </c>
      <c r="D84" s="34"/>
      <c r="E84" s="84" t="s">
        <v>587</v>
      </c>
      <c r="F84" s="84"/>
    </row>
    <row r="85" spans="1:8" ht="20.100000000000001" customHeight="1" x14ac:dyDescent="0.2">
      <c r="A85" s="32"/>
      <c r="B85" s="37" t="s">
        <v>584</v>
      </c>
      <c r="C85" s="64">
        <v>1</v>
      </c>
      <c r="D85" s="34"/>
      <c r="E85" s="40">
        <v>0</v>
      </c>
      <c r="F85" s="28">
        <v>5</v>
      </c>
    </row>
    <row r="86" spans="1:8" ht="20.100000000000001" customHeight="1" x14ac:dyDescent="0.2">
      <c r="A86" s="32"/>
      <c r="B86" s="37" t="s">
        <v>512</v>
      </c>
      <c r="C86" s="64">
        <v>1</v>
      </c>
      <c r="D86" s="34"/>
      <c r="E86" s="40">
        <v>1</v>
      </c>
      <c r="F86" s="28">
        <v>5</v>
      </c>
    </row>
    <row r="87" spans="1:8" ht="20.100000000000001" customHeight="1" x14ac:dyDescent="0.2">
      <c r="A87" s="32"/>
      <c r="B87" s="32"/>
      <c r="C87" s="33"/>
      <c r="D87" s="34"/>
      <c r="E87" s="41">
        <v>2</v>
      </c>
      <c r="F87" s="28">
        <v>4</v>
      </c>
    </row>
    <row r="88" spans="1:8" ht="20.100000000000001" customHeight="1" x14ac:dyDescent="0.2">
      <c r="A88" s="32"/>
      <c r="B88" s="37" t="s">
        <v>516</v>
      </c>
      <c r="C88" s="33"/>
      <c r="D88" s="34"/>
      <c r="E88" s="42">
        <v>3</v>
      </c>
      <c r="F88" s="28">
        <v>3</v>
      </c>
    </row>
    <row r="89" spans="1:8" ht="20.100000000000001" customHeight="1" x14ac:dyDescent="0.2">
      <c r="A89" s="32"/>
      <c r="B89" s="37" t="s">
        <v>514</v>
      </c>
      <c r="C89" s="64">
        <v>1</v>
      </c>
      <c r="D89" s="34"/>
      <c r="E89" s="43">
        <v>4</v>
      </c>
      <c r="F89" s="28">
        <v>2</v>
      </c>
    </row>
    <row r="90" spans="1:8" ht="20.100000000000001" customHeight="1" x14ac:dyDescent="0.2">
      <c r="A90" s="32"/>
      <c r="B90" s="32"/>
      <c r="C90" s="33"/>
      <c r="D90" s="34"/>
      <c r="E90" s="44">
        <v>5</v>
      </c>
      <c r="F90" s="28">
        <v>1</v>
      </c>
    </row>
    <row r="91" spans="1:8" ht="20.100000000000001" customHeight="1" x14ac:dyDescent="0.2">
      <c r="A91" s="32"/>
      <c r="B91" s="37" t="s">
        <v>492</v>
      </c>
      <c r="C91" s="33"/>
      <c r="D91" s="34"/>
    </row>
    <row r="92" spans="1:8" ht="20.100000000000001" customHeight="1" x14ac:dyDescent="0.2">
      <c r="A92" s="32"/>
      <c r="B92" s="37" t="s">
        <v>493</v>
      </c>
      <c r="C92" s="64">
        <v>0</v>
      </c>
      <c r="D92" s="68" t="s">
        <v>677</v>
      </c>
      <c r="E92" s="46" t="s">
        <v>675</v>
      </c>
      <c r="F92" s="42">
        <v>3</v>
      </c>
      <c r="G92" s="46" t="s">
        <v>676</v>
      </c>
      <c r="H92" s="42">
        <v>5</v>
      </c>
    </row>
    <row r="93" spans="1:8" ht="20.100000000000001" customHeight="1" x14ac:dyDescent="0.2">
      <c r="A93" s="32"/>
      <c r="B93" s="39" t="s">
        <v>580</v>
      </c>
      <c r="C93" s="33">
        <f>SUM(C84:C86,C89,C92)</f>
        <v>4</v>
      </c>
      <c r="D93" s="65">
        <f>VLOOKUP(C93,E85:F90,2,FALSE)</f>
        <v>2</v>
      </c>
      <c r="E93" s="46" t="s">
        <v>674</v>
      </c>
      <c r="F93" s="34">
        <f>SUM(F92*D93)</f>
        <v>6</v>
      </c>
      <c r="G93" s="46" t="s">
        <v>674</v>
      </c>
      <c r="H93" s="34">
        <f>SUM(H92*D93)</f>
        <v>10</v>
      </c>
    </row>
    <row r="94" spans="1:8" ht="20.100000000000001" customHeight="1" x14ac:dyDescent="0.2">
      <c r="A94" s="32"/>
      <c r="B94" s="32"/>
      <c r="C94" s="33"/>
      <c r="D94" s="34"/>
    </row>
    <row r="95" spans="1:8" ht="20.100000000000001" customHeight="1" x14ac:dyDescent="0.2">
      <c r="A95" s="89" t="s">
        <v>517</v>
      </c>
      <c r="B95" s="89"/>
      <c r="C95" s="33"/>
      <c r="D95" s="34"/>
    </row>
    <row r="96" spans="1:8" ht="20.100000000000001" customHeight="1" x14ac:dyDescent="0.25">
      <c r="A96" s="49" t="s">
        <v>595</v>
      </c>
      <c r="B96" s="37" t="s">
        <v>570</v>
      </c>
      <c r="C96" s="33"/>
      <c r="D96" s="34"/>
    </row>
    <row r="97" spans="1:8" ht="20.100000000000001" customHeight="1" x14ac:dyDescent="0.2">
      <c r="A97" s="32"/>
      <c r="B97" s="37" t="s">
        <v>518</v>
      </c>
      <c r="C97" s="33"/>
      <c r="D97" s="34"/>
      <c r="E97" s="84" t="s">
        <v>587</v>
      </c>
      <c r="F97" s="84"/>
    </row>
    <row r="98" spans="1:8" ht="20.100000000000001" customHeight="1" x14ac:dyDescent="0.2">
      <c r="A98" s="32"/>
      <c r="B98" s="37" t="s">
        <v>519</v>
      </c>
      <c r="C98" s="64">
        <v>1</v>
      </c>
      <c r="D98" s="34"/>
      <c r="E98" s="40">
        <v>0</v>
      </c>
      <c r="F98" s="28">
        <v>5</v>
      </c>
    </row>
    <row r="99" spans="1:8" ht="20.100000000000001" customHeight="1" x14ac:dyDescent="0.2">
      <c r="A99" s="32"/>
      <c r="B99" s="37" t="s">
        <v>520</v>
      </c>
      <c r="C99" s="64">
        <v>1</v>
      </c>
      <c r="D99" s="34"/>
      <c r="E99" s="40">
        <v>1</v>
      </c>
      <c r="F99" s="28">
        <v>5</v>
      </c>
    </row>
    <row r="100" spans="1:8" ht="20.100000000000001" customHeight="1" x14ac:dyDescent="0.2">
      <c r="A100" s="32"/>
      <c r="B100" s="32"/>
      <c r="C100" s="33"/>
      <c r="D100" s="34"/>
      <c r="E100" s="41">
        <v>2</v>
      </c>
      <c r="F100" s="28">
        <v>4</v>
      </c>
    </row>
    <row r="101" spans="1:8" ht="20.100000000000001" customHeight="1" x14ac:dyDescent="0.2">
      <c r="A101" s="32"/>
      <c r="B101" s="37" t="s">
        <v>684</v>
      </c>
      <c r="C101" s="33"/>
      <c r="D101" s="34"/>
      <c r="E101" s="42">
        <v>3</v>
      </c>
      <c r="F101" s="28">
        <v>3</v>
      </c>
    </row>
    <row r="102" spans="1:8" ht="20.100000000000001" customHeight="1" x14ac:dyDescent="0.2">
      <c r="A102" s="32"/>
      <c r="B102" s="37" t="s">
        <v>678</v>
      </c>
      <c r="C102" s="64">
        <v>1</v>
      </c>
      <c r="D102" s="34"/>
      <c r="E102" s="43">
        <v>4</v>
      </c>
      <c r="F102" s="28">
        <v>2</v>
      </c>
    </row>
    <row r="103" spans="1:8" ht="20.100000000000001" customHeight="1" x14ac:dyDescent="0.2">
      <c r="A103" s="32"/>
      <c r="B103" s="37" t="s">
        <v>521</v>
      </c>
      <c r="C103" s="64">
        <v>1</v>
      </c>
      <c r="D103" s="34"/>
      <c r="E103" s="44">
        <v>5</v>
      </c>
      <c r="F103" s="28">
        <v>1</v>
      </c>
    </row>
    <row r="104" spans="1:8" ht="20.100000000000001" customHeight="1" x14ac:dyDescent="0.2">
      <c r="A104" s="32"/>
      <c r="B104" s="32"/>
      <c r="C104" s="33"/>
      <c r="D104" s="34"/>
    </row>
    <row r="105" spans="1:8" ht="20.100000000000001" customHeight="1" x14ac:dyDescent="0.2">
      <c r="A105" s="32"/>
      <c r="B105" s="37" t="s">
        <v>492</v>
      </c>
      <c r="C105" s="33"/>
      <c r="D105" s="34"/>
    </row>
    <row r="106" spans="1:8" ht="20.100000000000001" customHeight="1" x14ac:dyDescent="0.2">
      <c r="A106" s="32"/>
      <c r="B106" s="37" t="s">
        <v>522</v>
      </c>
      <c r="C106" s="64">
        <v>1</v>
      </c>
      <c r="D106" s="68" t="s">
        <v>677</v>
      </c>
      <c r="E106" s="46" t="s">
        <v>675</v>
      </c>
      <c r="F106" s="42">
        <v>4</v>
      </c>
      <c r="G106" s="46" t="s">
        <v>676</v>
      </c>
      <c r="H106" s="42">
        <v>5</v>
      </c>
    </row>
    <row r="107" spans="1:8" ht="20.100000000000001" customHeight="1" x14ac:dyDescent="0.2">
      <c r="A107" s="32"/>
      <c r="B107" s="39" t="s">
        <v>580</v>
      </c>
      <c r="C107" s="33">
        <f>SUM(C98:C99,C102:C103,C106)</f>
        <v>5</v>
      </c>
      <c r="D107" s="65">
        <f>VLOOKUP(C107,E98:F103,2,FALSE)</f>
        <v>1</v>
      </c>
      <c r="E107" s="46" t="s">
        <v>674</v>
      </c>
      <c r="F107" s="34">
        <f>SUM(F106*D107)</f>
        <v>4</v>
      </c>
      <c r="G107" s="46" t="s">
        <v>674</v>
      </c>
      <c r="H107" s="34">
        <f>SUM(H106*D107)</f>
        <v>5</v>
      </c>
    </row>
    <row r="108" spans="1:8" ht="20.100000000000001" customHeight="1" x14ac:dyDescent="0.25">
      <c r="A108" s="49" t="s">
        <v>596</v>
      </c>
      <c r="B108" s="36" t="s">
        <v>571</v>
      </c>
      <c r="C108" s="33"/>
      <c r="D108" s="34"/>
    </row>
    <row r="109" spans="1:8" ht="20.100000000000001" customHeight="1" x14ac:dyDescent="0.2">
      <c r="A109" s="32"/>
      <c r="B109" s="37" t="s">
        <v>518</v>
      </c>
      <c r="C109" s="33"/>
      <c r="D109" s="34"/>
      <c r="E109" s="84" t="s">
        <v>587</v>
      </c>
      <c r="F109" s="84"/>
    </row>
    <row r="110" spans="1:8" ht="20.100000000000001" customHeight="1" x14ac:dyDescent="0.2">
      <c r="A110" s="32"/>
      <c r="B110" s="37" t="s">
        <v>519</v>
      </c>
      <c r="C110" s="64">
        <v>1</v>
      </c>
      <c r="D110" s="34"/>
      <c r="E110" s="40">
        <v>0</v>
      </c>
      <c r="F110" s="28">
        <v>5</v>
      </c>
    </row>
    <row r="111" spans="1:8" ht="20.100000000000001" customHeight="1" x14ac:dyDescent="0.2">
      <c r="A111" s="32"/>
      <c r="B111" s="37" t="s">
        <v>520</v>
      </c>
      <c r="C111" s="64">
        <v>1</v>
      </c>
      <c r="D111" s="34"/>
      <c r="E111" s="40">
        <v>1</v>
      </c>
      <c r="F111" s="28">
        <v>5</v>
      </c>
    </row>
    <row r="112" spans="1:8" ht="20.100000000000001" customHeight="1" x14ac:dyDescent="0.2">
      <c r="A112" s="32"/>
      <c r="B112" s="32"/>
      <c r="C112" s="33"/>
      <c r="D112" s="34"/>
      <c r="E112" s="41">
        <v>2</v>
      </c>
      <c r="F112" s="28">
        <v>4</v>
      </c>
    </row>
    <row r="113" spans="1:8" ht="20.100000000000001" customHeight="1" x14ac:dyDescent="0.2">
      <c r="A113" s="32"/>
      <c r="B113" s="37" t="s">
        <v>523</v>
      </c>
      <c r="C113" s="33"/>
      <c r="D113" s="34"/>
      <c r="E113" s="42">
        <v>3</v>
      </c>
      <c r="F113" s="28">
        <v>3</v>
      </c>
    </row>
    <row r="114" spans="1:8" ht="20.100000000000001" customHeight="1" x14ac:dyDescent="0.2">
      <c r="A114" s="32"/>
      <c r="B114" s="37" t="s">
        <v>524</v>
      </c>
      <c r="C114" s="64">
        <v>1</v>
      </c>
      <c r="D114" s="34"/>
      <c r="E114" s="43">
        <v>4</v>
      </c>
      <c r="F114" s="28">
        <v>2</v>
      </c>
    </row>
    <row r="115" spans="1:8" ht="20.100000000000001" customHeight="1" x14ac:dyDescent="0.2">
      <c r="A115" s="32"/>
      <c r="B115" s="37" t="s">
        <v>525</v>
      </c>
      <c r="C115" s="64">
        <v>1</v>
      </c>
      <c r="D115" s="34"/>
      <c r="E115" s="44">
        <v>5</v>
      </c>
      <c r="F115" s="28">
        <v>1</v>
      </c>
    </row>
    <row r="116" spans="1:8" ht="20.100000000000001" customHeight="1" x14ac:dyDescent="0.2">
      <c r="A116" s="32"/>
      <c r="B116" s="32"/>
      <c r="C116" s="33"/>
      <c r="D116" s="34"/>
    </row>
    <row r="117" spans="1:8" ht="20.100000000000001" customHeight="1" x14ac:dyDescent="0.2">
      <c r="A117" s="32"/>
      <c r="B117" s="37" t="s">
        <v>526</v>
      </c>
      <c r="C117" s="33"/>
      <c r="D117" s="34"/>
    </row>
    <row r="118" spans="1:8" ht="20.100000000000001" customHeight="1" x14ac:dyDescent="0.2">
      <c r="A118" s="32"/>
      <c r="B118" s="37" t="s">
        <v>527</v>
      </c>
      <c r="C118" s="64">
        <v>0</v>
      </c>
      <c r="D118" s="68" t="s">
        <v>677</v>
      </c>
      <c r="E118" s="46" t="s">
        <v>675</v>
      </c>
      <c r="F118" s="42">
        <v>3</v>
      </c>
      <c r="G118" s="46" t="s">
        <v>676</v>
      </c>
      <c r="H118" s="42">
        <v>4</v>
      </c>
    </row>
    <row r="119" spans="1:8" ht="20.100000000000001" customHeight="1" x14ac:dyDescent="0.2">
      <c r="A119" s="32"/>
      <c r="B119" s="39" t="s">
        <v>580</v>
      </c>
      <c r="C119" s="33">
        <f>SUM(C110:C111,C114:C115,C118)</f>
        <v>4</v>
      </c>
      <c r="D119" s="65">
        <f>VLOOKUP(C119,E110:F115,2,FALSE)</f>
        <v>2</v>
      </c>
      <c r="E119" s="46" t="s">
        <v>674</v>
      </c>
      <c r="F119" s="34">
        <f>SUM(F118*D119)</f>
        <v>6</v>
      </c>
      <c r="G119" s="46" t="s">
        <v>674</v>
      </c>
      <c r="H119" s="34">
        <v>5</v>
      </c>
    </row>
    <row r="120" spans="1:8" ht="20.100000000000001" customHeight="1" x14ac:dyDescent="0.2">
      <c r="A120" s="32"/>
      <c r="B120" s="32"/>
      <c r="C120" s="33"/>
      <c r="D120" s="34"/>
    </row>
    <row r="121" spans="1:8" ht="20.100000000000001" customHeight="1" x14ac:dyDescent="0.2">
      <c r="A121" s="89" t="s">
        <v>588</v>
      </c>
      <c r="B121" s="89"/>
      <c r="C121" s="33"/>
      <c r="D121" s="34"/>
    </row>
    <row r="122" spans="1:8" ht="20.100000000000001" customHeight="1" x14ac:dyDescent="0.25">
      <c r="A122" s="49" t="s">
        <v>528</v>
      </c>
      <c r="B122" s="36" t="s">
        <v>572</v>
      </c>
      <c r="C122" s="33"/>
      <c r="D122" s="34"/>
    </row>
    <row r="123" spans="1:8" ht="20.100000000000001" customHeight="1" x14ac:dyDescent="0.2">
      <c r="A123" s="32"/>
      <c r="B123" s="37" t="s">
        <v>529</v>
      </c>
      <c r="C123" s="33"/>
      <c r="D123" s="34"/>
      <c r="E123" s="84" t="s">
        <v>587</v>
      </c>
      <c r="F123" s="84"/>
    </row>
    <row r="124" spans="1:8" ht="20.100000000000001" customHeight="1" x14ac:dyDescent="0.2">
      <c r="A124" s="32"/>
      <c r="B124" s="37" t="s">
        <v>530</v>
      </c>
      <c r="C124" s="64">
        <v>1</v>
      </c>
      <c r="D124" s="34"/>
      <c r="E124" s="40">
        <v>0</v>
      </c>
      <c r="F124" s="28">
        <v>5</v>
      </c>
    </row>
    <row r="125" spans="1:8" ht="20.100000000000001" customHeight="1" x14ac:dyDescent="0.2">
      <c r="A125" s="32"/>
      <c r="B125" s="37" t="s">
        <v>531</v>
      </c>
      <c r="C125" s="64">
        <v>1</v>
      </c>
      <c r="D125" s="34"/>
      <c r="E125" s="40">
        <v>1</v>
      </c>
      <c r="F125" s="28">
        <v>5</v>
      </c>
    </row>
    <row r="126" spans="1:8" ht="20.100000000000001" customHeight="1" x14ac:dyDescent="0.2">
      <c r="A126" s="32"/>
      <c r="B126" s="32"/>
      <c r="C126" s="33"/>
      <c r="D126" s="34"/>
      <c r="E126" s="41">
        <v>2</v>
      </c>
      <c r="F126" s="28">
        <v>4</v>
      </c>
    </row>
    <row r="127" spans="1:8" ht="20.100000000000001" customHeight="1" x14ac:dyDescent="0.2">
      <c r="A127" s="32"/>
      <c r="B127" s="37" t="s">
        <v>532</v>
      </c>
      <c r="C127" s="33"/>
      <c r="D127" s="34"/>
      <c r="E127" s="42">
        <v>3</v>
      </c>
      <c r="F127" s="28">
        <v>3</v>
      </c>
    </row>
    <row r="128" spans="1:8" ht="20.100000000000001" customHeight="1" x14ac:dyDescent="0.2">
      <c r="A128" s="32"/>
      <c r="B128" s="37" t="s">
        <v>533</v>
      </c>
      <c r="C128" s="64">
        <v>1</v>
      </c>
      <c r="D128" s="34"/>
      <c r="E128" s="43">
        <v>4</v>
      </c>
      <c r="F128" s="28">
        <v>2</v>
      </c>
    </row>
    <row r="129" spans="1:8" ht="20.100000000000001" customHeight="1" x14ac:dyDescent="0.2">
      <c r="A129" s="32"/>
      <c r="B129" s="37" t="s">
        <v>534</v>
      </c>
      <c r="C129" s="64">
        <v>1</v>
      </c>
      <c r="D129" s="34"/>
      <c r="E129" s="44">
        <v>5</v>
      </c>
      <c r="F129" s="28">
        <v>1</v>
      </c>
    </row>
    <row r="130" spans="1:8" ht="20.100000000000001" customHeight="1" x14ac:dyDescent="0.2">
      <c r="A130" s="32"/>
      <c r="B130" s="32"/>
      <c r="C130" s="33"/>
      <c r="D130" s="34"/>
    </row>
    <row r="131" spans="1:8" ht="20.100000000000001" customHeight="1" x14ac:dyDescent="0.2">
      <c r="A131" s="32"/>
      <c r="B131" s="37" t="s">
        <v>535</v>
      </c>
      <c r="C131" s="33"/>
      <c r="D131" s="34"/>
    </row>
    <row r="132" spans="1:8" ht="20.100000000000001" customHeight="1" x14ac:dyDescent="0.2">
      <c r="A132" s="32"/>
      <c r="B132" s="37" t="s">
        <v>536</v>
      </c>
      <c r="C132" s="64">
        <v>1</v>
      </c>
      <c r="D132" s="68" t="s">
        <v>677</v>
      </c>
      <c r="E132" s="46" t="s">
        <v>675</v>
      </c>
      <c r="F132" s="42">
        <v>2</v>
      </c>
      <c r="G132" s="46" t="s">
        <v>676</v>
      </c>
      <c r="H132" s="42">
        <v>3</v>
      </c>
    </row>
    <row r="133" spans="1:8" ht="20.100000000000001" customHeight="1" x14ac:dyDescent="0.2">
      <c r="A133" s="32"/>
      <c r="B133" s="39" t="s">
        <v>580</v>
      </c>
      <c r="C133" s="33">
        <f>SUM(C124:C125,C128:C129,C132)</f>
        <v>5</v>
      </c>
      <c r="D133" s="65">
        <f>VLOOKUP(C133,E124:F129,2,FALSE)</f>
        <v>1</v>
      </c>
      <c r="E133" s="46" t="s">
        <v>674</v>
      </c>
      <c r="F133" s="34">
        <f>SUM(F132*D133)</f>
        <v>2</v>
      </c>
      <c r="G133" s="46" t="s">
        <v>674</v>
      </c>
      <c r="H133" s="34">
        <f>SUM(H132*D133)</f>
        <v>3</v>
      </c>
    </row>
    <row r="134" spans="1:8" ht="20.100000000000001" customHeight="1" x14ac:dyDescent="0.25">
      <c r="A134" s="49" t="s">
        <v>537</v>
      </c>
      <c r="B134" s="37" t="s">
        <v>573</v>
      </c>
      <c r="C134" s="33"/>
      <c r="D134" s="34"/>
    </row>
    <row r="135" spans="1:8" ht="20.100000000000001" customHeight="1" x14ac:dyDescent="0.2">
      <c r="A135" s="32"/>
      <c r="B135" s="37" t="s">
        <v>538</v>
      </c>
      <c r="C135" s="33"/>
      <c r="D135" s="34"/>
      <c r="E135" s="84" t="s">
        <v>587</v>
      </c>
      <c r="F135" s="84"/>
    </row>
    <row r="136" spans="1:8" ht="20.100000000000001" customHeight="1" x14ac:dyDescent="0.2">
      <c r="A136" s="32"/>
      <c r="B136" s="37" t="s">
        <v>539</v>
      </c>
      <c r="C136" s="64">
        <v>1</v>
      </c>
      <c r="D136" s="34"/>
      <c r="E136" s="40">
        <v>0</v>
      </c>
      <c r="F136" s="28">
        <v>5</v>
      </c>
    </row>
    <row r="137" spans="1:8" ht="20.100000000000001" customHeight="1" x14ac:dyDescent="0.2">
      <c r="A137" s="32"/>
      <c r="B137" s="37" t="s">
        <v>540</v>
      </c>
      <c r="C137" s="64">
        <v>1</v>
      </c>
      <c r="D137" s="34"/>
      <c r="E137" s="40">
        <v>1</v>
      </c>
      <c r="F137" s="28">
        <v>5</v>
      </c>
    </row>
    <row r="138" spans="1:8" ht="20.100000000000001" customHeight="1" x14ac:dyDescent="0.2">
      <c r="A138" s="32"/>
      <c r="B138" s="32"/>
      <c r="C138" s="33"/>
      <c r="D138" s="34"/>
      <c r="E138" s="41">
        <v>2</v>
      </c>
      <c r="F138" s="28">
        <v>4</v>
      </c>
    </row>
    <row r="139" spans="1:8" ht="20.100000000000001" customHeight="1" x14ac:dyDescent="0.2">
      <c r="A139" s="32"/>
      <c r="B139" s="37" t="s">
        <v>541</v>
      </c>
      <c r="C139" s="33"/>
      <c r="D139" s="34"/>
      <c r="E139" s="42">
        <v>3</v>
      </c>
      <c r="F139" s="28">
        <v>3</v>
      </c>
    </row>
    <row r="140" spans="1:8" ht="20.100000000000001" customHeight="1" x14ac:dyDescent="0.2">
      <c r="A140" s="32"/>
      <c r="B140" s="37" t="s">
        <v>542</v>
      </c>
      <c r="C140" s="64">
        <v>1</v>
      </c>
      <c r="D140" s="34"/>
      <c r="E140" s="43">
        <v>4</v>
      </c>
      <c r="F140" s="28">
        <v>2</v>
      </c>
    </row>
    <row r="141" spans="1:8" ht="20.100000000000001" customHeight="1" x14ac:dyDescent="0.2">
      <c r="A141" s="32"/>
      <c r="B141" s="37" t="s">
        <v>543</v>
      </c>
      <c r="C141" s="64">
        <v>1</v>
      </c>
      <c r="D141" s="34"/>
      <c r="E141" s="44">
        <v>5</v>
      </c>
      <c r="F141" s="28">
        <v>1</v>
      </c>
    </row>
    <row r="142" spans="1:8" ht="20.100000000000001" customHeight="1" x14ac:dyDescent="0.2">
      <c r="A142" s="32"/>
      <c r="B142" s="32"/>
      <c r="C142" s="33"/>
      <c r="D142" s="34"/>
    </row>
    <row r="143" spans="1:8" ht="20.100000000000001" customHeight="1" x14ac:dyDescent="0.2">
      <c r="A143" s="32"/>
      <c r="B143" s="37" t="s">
        <v>535</v>
      </c>
      <c r="C143" s="33"/>
      <c r="D143" s="34"/>
    </row>
    <row r="144" spans="1:8" ht="20.100000000000001" customHeight="1" x14ac:dyDescent="0.2">
      <c r="A144" s="32"/>
      <c r="B144" s="37" t="s">
        <v>536</v>
      </c>
      <c r="C144" s="64">
        <v>0</v>
      </c>
      <c r="D144" s="68" t="s">
        <v>677</v>
      </c>
      <c r="E144" s="46" t="s">
        <v>675</v>
      </c>
      <c r="F144" s="42">
        <v>5</v>
      </c>
      <c r="G144" s="46" t="s">
        <v>676</v>
      </c>
      <c r="H144" s="42">
        <v>5</v>
      </c>
    </row>
    <row r="145" spans="1:8" ht="20.100000000000001" customHeight="1" x14ac:dyDescent="0.2">
      <c r="A145" s="32"/>
      <c r="B145" s="39" t="s">
        <v>580</v>
      </c>
      <c r="C145" s="33">
        <f>SUM(C136:C137,C140:C141,C144)</f>
        <v>4</v>
      </c>
      <c r="D145" s="65">
        <f>VLOOKUP(C145,E136:F141,2,FALSE)</f>
        <v>2</v>
      </c>
      <c r="E145" s="46" t="s">
        <v>674</v>
      </c>
      <c r="F145" s="34">
        <f>SUM(F144*D145)</f>
        <v>10</v>
      </c>
      <c r="G145" s="46" t="s">
        <v>674</v>
      </c>
      <c r="H145" s="34">
        <f>SUM(H144*D145)</f>
        <v>10</v>
      </c>
    </row>
    <row r="146" spans="1:8" ht="20.100000000000001" customHeight="1" x14ac:dyDescent="0.2">
      <c r="A146" s="32"/>
      <c r="B146" s="39"/>
      <c r="C146" s="33"/>
      <c r="D146" s="34"/>
    </row>
    <row r="147" spans="1:8" ht="20.100000000000001" customHeight="1" x14ac:dyDescent="0.2">
      <c r="A147" s="89" t="s">
        <v>544</v>
      </c>
      <c r="B147" s="89"/>
      <c r="C147" s="33"/>
      <c r="D147" s="34"/>
    </row>
    <row r="148" spans="1:8" ht="20.100000000000001" customHeight="1" x14ac:dyDescent="0.25">
      <c r="A148" s="49" t="s">
        <v>594</v>
      </c>
      <c r="B148" s="32" t="s">
        <v>574</v>
      </c>
      <c r="C148" s="33"/>
      <c r="D148" s="34"/>
    </row>
    <row r="149" spans="1:8" ht="20.100000000000001" customHeight="1" x14ac:dyDescent="0.2">
      <c r="A149" s="32"/>
      <c r="B149" s="37" t="s">
        <v>545</v>
      </c>
      <c r="C149" s="33"/>
      <c r="D149" s="34"/>
      <c r="E149" s="84" t="s">
        <v>587</v>
      </c>
      <c r="F149" s="84"/>
    </row>
    <row r="150" spans="1:8" ht="20.100000000000001" customHeight="1" x14ac:dyDescent="0.2">
      <c r="A150" s="32"/>
      <c r="B150" s="37" t="s">
        <v>547</v>
      </c>
      <c r="C150" s="64">
        <v>1</v>
      </c>
      <c r="D150" s="34"/>
      <c r="E150" s="40">
        <v>0</v>
      </c>
      <c r="F150" s="28">
        <v>5</v>
      </c>
    </row>
    <row r="151" spans="1:8" ht="20.100000000000001" customHeight="1" x14ac:dyDescent="0.2">
      <c r="A151" s="32"/>
      <c r="B151" s="37" t="s">
        <v>546</v>
      </c>
      <c r="C151" s="64">
        <v>1</v>
      </c>
      <c r="D151" s="34"/>
      <c r="E151" s="40">
        <v>1</v>
      </c>
      <c r="F151" s="28">
        <v>5</v>
      </c>
    </row>
    <row r="152" spans="1:8" ht="20.100000000000001" customHeight="1" x14ac:dyDescent="0.2">
      <c r="A152" s="32"/>
      <c r="B152" s="36" t="s">
        <v>548</v>
      </c>
      <c r="C152" s="64">
        <v>1</v>
      </c>
      <c r="D152" s="34"/>
      <c r="E152" s="41">
        <v>2</v>
      </c>
      <c r="F152" s="28">
        <v>4</v>
      </c>
    </row>
    <row r="153" spans="1:8" ht="20.100000000000001" customHeight="1" x14ac:dyDescent="0.2">
      <c r="A153" s="32"/>
      <c r="B153" s="32"/>
      <c r="C153" s="33"/>
      <c r="D153" s="34"/>
      <c r="E153" s="42">
        <v>3</v>
      </c>
      <c r="F153" s="28">
        <v>3</v>
      </c>
    </row>
    <row r="154" spans="1:8" ht="20.100000000000001" customHeight="1" x14ac:dyDescent="0.2">
      <c r="A154" s="32"/>
      <c r="B154" s="37" t="s">
        <v>549</v>
      </c>
      <c r="C154" s="33"/>
      <c r="D154" s="34"/>
      <c r="E154" s="43">
        <v>4</v>
      </c>
      <c r="F154" s="28">
        <v>2</v>
      </c>
    </row>
    <row r="155" spans="1:8" ht="20.100000000000001" customHeight="1" x14ac:dyDescent="0.2">
      <c r="A155" s="32"/>
      <c r="B155" s="37" t="s">
        <v>550</v>
      </c>
      <c r="C155" s="64">
        <v>1</v>
      </c>
      <c r="D155" s="34"/>
      <c r="E155" s="44">
        <v>5</v>
      </c>
      <c r="F155" s="28">
        <v>1</v>
      </c>
    </row>
    <row r="156" spans="1:8" ht="20.100000000000001" customHeight="1" x14ac:dyDescent="0.2">
      <c r="A156" s="32"/>
      <c r="B156" s="32"/>
      <c r="C156" s="33"/>
      <c r="D156" s="34"/>
    </row>
    <row r="157" spans="1:8" ht="20.100000000000001" customHeight="1" x14ac:dyDescent="0.2">
      <c r="A157" s="32"/>
      <c r="B157" s="37" t="s">
        <v>535</v>
      </c>
      <c r="C157" s="33"/>
      <c r="D157" s="34"/>
    </row>
    <row r="158" spans="1:8" ht="20.100000000000001" customHeight="1" x14ac:dyDescent="0.2">
      <c r="A158" s="32"/>
      <c r="B158" s="37" t="s">
        <v>536</v>
      </c>
      <c r="C158" s="64">
        <v>1</v>
      </c>
      <c r="D158" s="68" t="s">
        <v>677</v>
      </c>
      <c r="E158" s="46" t="s">
        <v>675</v>
      </c>
      <c r="F158" s="42">
        <v>4</v>
      </c>
      <c r="G158" s="46" t="s">
        <v>676</v>
      </c>
      <c r="H158" s="42">
        <v>5</v>
      </c>
    </row>
    <row r="159" spans="1:8" ht="20.100000000000001" customHeight="1" x14ac:dyDescent="0.2">
      <c r="A159" s="32"/>
      <c r="B159" s="39" t="s">
        <v>580</v>
      </c>
      <c r="C159" s="33">
        <f>SUM(C150:C152,C155,C158)</f>
        <v>5</v>
      </c>
      <c r="D159" s="65">
        <f>VLOOKUP(C159,E150:F155,2,FALSE)</f>
        <v>1</v>
      </c>
      <c r="E159" s="46" t="s">
        <v>674</v>
      </c>
      <c r="F159" s="34">
        <f>SUM(F158*D159)</f>
        <v>4</v>
      </c>
      <c r="G159" s="46" t="s">
        <v>674</v>
      </c>
      <c r="H159" s="34">
        <f>SUM(H158*D159)</f>
        <v>5</v>
      </c>
    </row>
    <row r="160" spans="1:8" ht="20.100000000000001" customHeight="1" x14ac:dyDescent="0.25">
      <c r="A160" s="49" t="s">
        <v>551</v>
      </c>
      <c r="B160" s="36" t="s">
        <v>575</v>
      </c>
      <c r="C160" s="33"/>
      <c r="D160" s="34"/>
    </row>
    <row r="161" spans="1:12" ht="20.100000000000001" customHeight="1" x14ac:dyDescent="0.2">
      <c r="A161" s="32"/>
      <c r="B161" s="37" t="s">
        <v>552</v>
      </c>
      <c r="C161" s="33"/>
      <c r="D161" s="34"/>
      <c r="E161" s="84" t="s">
        <v>587</v>
      </c>
      <c r="F161" s="84"/>
    </row>
    <row r="162" spans="1:12" ht="20.100000000000001" customHeight="1" x14ac:dyDescent="0.2">
      <c r="A162" s="32"/>
      <c r="B162" s="37" t="s">
        <v>553</v>
      </c>
      <c r="C162" s="64">
        <v>1</v>
      </c>
      <c r="D162" s="34"/>
      <c r="E162" s="40">
        <v>0</v>
      </c>
      <c r="F162" s="28">
        <v>5</v>
      </c>
    </row>
    <row r="163" spans="1:12" ht="20.100000000000001" customHeight="1" x14ac:dyDescent="0.2">
      <c r="A163" s="32"/>
      <c r="B163" s="32"/>
      <c r="C163" s="33"/>
      <c r="D163" s="34"/>
      <c r="E163" s="40">
        <v>1</v>
      </c>
      <c r="F163" s="28">
        <v>5</v>
      </c>
    </row>
    <row r="164" spans="1:12" ht="20.100000000000001" customHeight="1" x14ac:dyDescent="0.2">
      <c r="A164" s="32"/>
      <c r="B164" s="37" t="s">
        <v>554</v>
      </c>
      <c r="C164" s="33"/>
      <c r="D164" s="34"/>
      <c r="E164" s="41">
        <v>2</v>
      </c>
      <c r="F164" s="28">
        <v>4</v>
      </c>
    </row>
    <row r="165" spans="1:12" ht="20.100000000000001" customHeight="1" x14ac:dyDescent="0.2">
      <c r="A165" s="32"/>
      <c r="B165" s="37" t="s">
        <v>555</v>
      </c>
      <c r="C165" s="64">
        <v>1</v>
      </c>
      <c r="D165" s="34"/>
      <c r="E165" s="42">
        <v>3</v>
      </c>
      <c r="F165" s="28">
        <v>3</v>
      </c>
    </row>
    <row r="166" spans="1:12" ht="20.100000000000001" customHeight="1" x14ac:dyDescent="0.2">
      <c r="A166" s="32"/>
      <c r="B166" s="37" t="s">
        <v>556</v>
      </c>
      <c r="C166" s="64">
        <v>1</v>
      </c>
      <c r="D166" s="34"/>
      <c r="E166" s="43">
        <v>4</v>
      </c>
      <c r="F166" s="28">
        <v>2</v>
      </c>
    </row>
    <row r="167" spans="1:12" ht="20.100000000000001" customHeight="1" x14ac:dyDescent="0.2">
      <c r="A167" s="32"/>
      <c r="B167" s="37" t="s">
        <v>557</v>
      </c>
      <c r="C167" s="64">
        <v>1</v>
      </c>
      <c r="D167" s="34"/>
      <c r="E167" s="44">
        <v>5</v>
      </c>
      <c r="F167" s="28">
        <v>1</v>
      </c>
    </row>
    <row r="168" spans="1:12" ht="20.100000000000001" customHeight="1" x14ac:dyDescent="0.2">
      <c r="A168" s="32"/>
      <c r="B168" s="32"/>
      <c r="C168" s="33"/>
      <c r="D168" s="34"/>
    </row>
    <row r="169" spans="1:12" ht="20.100000000000001" customHeight="1" x14ac:dyDescent="0.2">
      <c r="A169" s="32"/>
      <c r="B169" s="37" t="s">
        <v>535</v>
      </c>
      <c r="C169" s="33"/>
      <c r="D169" s="34"/>
    </row>
    <row r="170" spans="1:12" ht="20.100000000000001" customHeight="1" x14ac:dyDescent="0.2">
      <c r="A170" s="32"/>
      <c r="B170" s="37" t="s">
        <v>536</v>
      </c>
      <c r="C170" s="64">
        <v>1</v>
      </c>
      <c r="D170" s="68" t="s">
        <v>677</v>
      </c>
      <c r="E170" s="46" t="s">
        <v>675</v>
      </c>
      <c r="F170" s="42">
        <v>3</v>
      </c>
      <c r="G170" s="46" t="s">
        <v>676</v>
      </c>
      <c r="H170" s="42">
        <v>5</v>
      </c>
    </row>
    <row r="171" spans="1:12" ht="20.100000000000001" customHeight="1" x14ac:dyDescent="0.2">
      <c r="A171" s="32"/>
      <c r="B171" s="39" t="s">
        <v>580</v>
      </c>
      <c r="C171" s="33">
        <f>SUM(C162,C165:C167,C170)</f>
        <v>5</v>
      </c>
      <c r="D171" s="65">
        <f>VLOOKUP(C171,E162:F167,2,FALSE)</f>
        <v>1</v>
      </c>
      <c r="E171" s="46" t="s">
        <v>674</v>
      </c>
      <c r="F171" s="34">
        <f>SUM(F170*D171)</f>
        <v>3</v>
      </c>
      <c r="G171" s="46" t="s">
        <v>674</v>
      </c>
      <c r="H171" s="34">
        <f>SUM(H170*D171)</f>
        <v>5</v>
      </c>
    </row>
    <row r="172" spans="1:12" ht="20.100000000000001" customHeight="1" x14ac:dyDescent="0.2">
      <c r="A172" s="32"/>
      <c r="B172" s="39"/>
      <c r="C172" s="46"/>
      <c r="D172" s="46"/>
      <c r="E172" s="46"/>
      <c r="F172" s="34"/>
      <c r="G172" s="62"/>
      <c r="H172" s="63"/>
    </row>
    <row r="173" spans="1:12" ht="20.100000000000001" customHeight="1" x14ac:dyDescent="0.25">
      <c r="A173" s="49" t="s">
        <v>593</v>
      </c>
      <c r="B173" s="45" t="s">
        <v>592</v>
      </c>
      <c r="C173" s="64">
        <v>1</v>
      </c>
      <c r="D173" s="68" t="s">
        <v>677</v>
      </c>
      <c r="E173" s="46" t="s">
        <v>675</v>
      </c>
      <c r="F173" s="42">
        <v>5</v>
      </c>
      <c r="G173" s="46" t="s">
        <v>676</v>
      </c>
      <c r="H173" s="42">
        <v>5</v>
      </c>
      <c r="J173" s="91" t="s">
        <v>587</v>
      </c>
      <c r="K173" s="90"/>
    </row>
    <row r="174" spans="1:12" ht="20.100000000000001" customHeight="1" x14ac:dyDescent="0.2">
      <c r="A174" s="32"/>
      <c r="B174" s="39" t="s">
        <v>580</v>
      </c>
      <c r="C174" s="33">
        <f>SUM(C173)</f>
        <v>1</v>
      </c>
      <c r="D174" s="65">
        <f>VLOOKUP(C174,J174:K175,2,FALSE)</f>
        <v>1</v>
      </c>
      <c r="E174" s="46" t="s">
        <v>674</v>
      </c>
      <c r="F174" s="34">
        <f>SUM(F173*D174)</f>
        <v>5</v>
      </c>
      <c r="G174" s="46" t="s">
        <v>674</v>
      </c>
      <c r="H174" s="34">
        <f>SUM(H173*D174)</f>
        <v>5</v>
      </c>
      <c r="J174" s="40">
        <v>0</v>
      </c>
      <c r="K174" s="34">
        <v>5</v>
      </c>
    </row>
    <row r="175" spans="1:12" ht="20.100000000000001" customHeight="1" x14ac:dyDescent="0.2">
      <c r="A175" s="32"/>
      <c r="B175" s="32"/>
      <c r="C175" s="33"/>
      <c r="D175" s="34"/>
      <c r="H175" s="27"/>
      <c r="J175" s="44">
        <v>1</v>
      </c>
      <c r="K175" s="34">
        <v>1</v>
      </c>
    </row>
    <row r="176" spans="1:12" ht="20.100000000000001" customHeight="1" x14ac:dyDescent="0.25">
      <c r="A176" s="85" t="s">
        <v>558</v>
      </c>
      <c r="B176" s="86"/>
      <c r="C176" s="33"/>
      <c r="D176" s="34"/>
      <c r="H176" s="27"/>
      <c r="K176"/>
      <c r="L176"/>
    </row>
    <row r="177" spans="1:11" ht="20.100000000000001" customHeight="1" x14ac:dyDescent="0.25">
      <c r="A177" s="49" t="s">
        <v>559</v>
      </c>
      <c r="B177" s="37" t="s">
        <v>576</v>
      </c>
      <c r="C177" s="33"/>
      <c r="D177" s="34"/>
      <c r="H177" s="27"/>
      <c r="J177" s="91" t="s">
        <v>587</v>
      </c>
      <c r="K177" s="90"/>
    </row>
    <row r="178" spans="1:11" ht="20.100000000000001" customHeight="1" x14ac:dyDescent="0.2">
      <c r="A178" s="32"/>
      <c r="B178" s="36" t="s">
        <v>560</v>
      </c>
      <c r="C178" s="64"/>
      <c r="D178" s="68" t="s">
        <v>677</v>
      </c>
      <c r="E178" s="46" t="s">
        <v>675</v>
      </c>
      <c r="F178" s="42">
        <v>5</v>
      </c>
      <c r="G178" s="46" t="s">
        <v>676</v>
      </c>
      <c r="H178" s="42">
        <v>1</v>
      </c>
      <c r="J178" s="40">
        <v>0</v>
      </c>
      <c r="K178" s="34">
        <v>5</v>
      </c>
    </row>
    <row r="179" spans="1:11" ht="20.100000000000001" customHeight="1" x14ac:dyDescent="0.2">
      <c r="A179" s="32"/>
      <c r="B179" s="39" t="s">
        <v>580</v>
      </c>
      <c r="C179" s="33">
        <f>SUM(C178)</f>
        <v>0</v>
      </c>
      <c r="D179" s="46">
        <f>VLOOKUP(C179,J178:K179,2,FALSE)</f>
        <v>5</v>
      </c>
      <c r="E179" s="46" t="s">
        <v>674</v>
      </c>
      <c r="F179" s="34">
        <f>SUM(F178*D179)</f>
        <v>25</v>
      </c>
      <c r="G179" s="46" t="s">
        <v>674</v>
      </c>
      <c r="H179" s="34">
        <f>SUM(H178*D179)</f>
        <v>5</v>
      </c>
      <c r="J179" s="44">
        <v>1</v>
      </c>
      <c r="K179" s="34">
        <v>1</v>
      </c>
    </row>
    <row r="180" spans="1:11" ht="20.100000000000001" customHeight="1" x14ac:dyDescent="0.2">
      <c r="A180" s="32"/>
      <c r="B180" s="39"/>
      <c r="C180" s="33"/>
      <c r="D180" s="46"/>
      <c r="H180" s="27"/>
      <c r="J180" s="31"/>
    </row>
    <row r="181" spans="1:11" ht="20.100000000000001" customHeight="1" x14ac:dyDescent="0.25">
      <c r="A181" s="49" t="s">
        <v>561</v>
      </c>
      <c r="B181" s="36" t="s">
        <v>577</v>
      </c>
      <c r="C181" s="33"/>
      <c r="D181" s="34"/>
      <c r="H181" s="27"/>
      <c r="J181" s="91" t="s">
        <v>587</v>
      </c>
      <c r="K181" s="90"/>
    </row>
    <row r="182" spans="1:11" ht="20.100000000000001" customHeight="1" x14ac:dyDescent="0.2">
      <c r="A182" s="32"/>
      <c r="B182" s="36" t="s">
        <v>562</v>
      </c>
      <c r="C182" s="64"/>
      <c r="D182" s="68" t="s">
        <v>677</v>
      </c>
      <c r="E182" s="46" t="s">
        <v>675</v>
      </c>
      <c r="F182" s="42">
        <v>5</v>
      </c>
      <c r="G182" s="46" t="s">
        <v>676</v>
      </c>
      <c r="H182" s="42">
        <v>1</v>
      </c>
      <c r="J182" s="40">
        <v>0</v>
      </c>
      <c r="K182" s="34">
        <v>5</v>
      </c>
    </row>
    <row r="183" spans="1:11" ht="20.100000000000001" customHeight="1" x14ac:dyDescent="0.2">
      <c r="A183" s="32"/>
      <c r="B183" s="39" t="s">
        <v>580</v>
      </c>
      <c r="C183" s="33">
        <f>SUM(C182)</f>
        <v>0</v>
      </c>
      <c r="D183" s="65">
        <f>VLOOKUP(C183,J182:K183,2,FALSE)</f>
        <v>5</v>
      </c>
      <c r="E183" s="46" t="s">
        <v>674</v>
      </c>
      <c r="F183" s="34">
        <f>SUM(F182*D183)</f>
        <v>25</v>
      </c>
      <c r="G183" s="46" t="s">
        <v>674</v>
      </c>
      <c r="H183" s="34">
        <f>SUM(H182*D183)</f>
        <v>5</v>
      </c>
      <c r="J183" s="44">
        <v>1</v>
      </c>
      <c r="K183" s="34">
        <v>1</v>
      </c>
    </row>
    <row r="184" spans="1:11" ht="20.100000000000001" customHeight="1" x14ac:dyDescent="0.2">
      <c r="A184" s="32"/>
      <c r="B184" s="39"/>
      <c r="C184" s="33"/>
      <c r="D184" s="34"/>
      <c r="H184" s="27"/>
      <c r="J184" s="31"/>
    </row>
    <row r="185" spans="1:11" ht="20.100000000000001" customHeight="1" x14ac:dyDescent="0.2">
      <c r="A185" s="48" t="s">
        <v>563</v>
      </c>
      <c r="B185" s="36" t="s">
        <v>578</v>
      </c>
      <c r="C185" s="33"/>
      <c r="D185" s="34"/>
      <c r="H185" s="27"/>
      <c r="J185" s="91" t="s">
        <v>587</v>
      </c>
      <c r="K185" s="90"/>
    </row>
    <row r="186" spans="1:11" ht="20.100000000000001" customHeight="1" x14ac:dyDescent="0.2">
      <c r="A186" s="32"/>
      <c r="B186" s="36" t="s">
        <v>564</v>
      </c>
      <c r="C186" s="64"/>
      <c r="D186" s="68" t="s">
        <v>677</v>
      </c>
      <c r="E186" s="46" t="s">
        <v>675</v>
      </c>
      <c r="F186" s="42">
        <v>5</v>
      </c>
      <c r="G186" s="46" t="s">
        <v>676</v>
      </c>
      <c r="H186" s="42">
        <v>1</v>
      </c>
      <c r="J186" s="40">
        <v>0</v>
      </c>
      <c r="K186" s="34">
        <v>5</v>
      </c>
    </row>
    <row r="187" spans="1:11" ht="20.100000000000001" customHeight="1" x14ac:dyDescent="0.2">
      <c r="A187" s="32"/>
      <c r="B187" s="39" t="s">
        <v>580</v>
      </c>
      <c r="C187" s="33">
        <f>SUM(C186)</f>
        <v>0</v>
      </c>
      <c r="D187" s="65">
        <f>VLOOKUP(C187,J186:K187,2,FALSE)</f>
        <v>5</v>
      </c>
      <c r="E187" s="46" t="s">
        <v>674</v>
      </c>
      <c r="F187" s="34">
        <f>SUM(F186*D187)</f>
        <v>25</v>
      </c>
      <c r="G187" s="46" t="s">
        <v>674</v>
      </c>
      <c r="H187" s="34">
        <f>SUM(H186*D187)</f>
        <v>5</v>
      </c>
      <c r="J187" s="44">
        <v>1</v>
      </c>
      <c r="K187" s="34">
        <v>1</v>
      </c>
    </row>
    <row r="188" spans="1:11" ht="20.100000000000001" customHeight="1" x14ac:dyDescent="0.2">
      <c r="A188" s="32"/>
      <c r="B188" s="32"/>
      <c r="C188" s="46"/>
      <c r="D188" s="34"/>
      <c r="H188" s="27"/>
      <c r="J188"/>
      <c r="K188"/>
    </row>
    <row r="189" spans="1:11" ht="20.100000000000001" customHeight="1" x14ac:dyDescent="0.2">
      <c r="A189" s="92" t="s">
        <v>599</v>
      </c>
      <c r="B189" s="93"/>
      <c r="C189" s="46"/>
      <c r="D189" s="34"/>
      <c r="H189" s="27"/>
      <c r="J189"/>
      <c r="K189"/>
    </row>
    <row r="190" spans="1:11" ht="20.100000000000001" customHeight="1" x14ac:dyDescent="0.2">
      <c r="A190" s="32" t="s">
        <v>600</v>
      </c>
      <c r="B190" s="32" t="s">
        <v>601</v>
      </c>
      <c r="C190" s="46"/>
      <c r="D190" s="34"/>
      <c r="H190" s="27"/>
      <c r="J190" s="84" t="s">
        <v>587</v>
      </c>
      <c r="K190" s="84"/>
    </row>
    <row r="191" spans="1:11" ht="20.100000000000001" customHeight="1" x14ac:dyDescent="0.2">
      <c r="A191" s="32"/>
      <c r="B191" s="32" t="s">
        <v>602</v>
      </c>
      <c r="C191" s="64">
        <v>1</v>
      </c>
      <c r="D191" s="68" t="s">
        <v>677</v>
      </c>
      <c r="E191" s="46" t="s">
        <v>675</v>
      </c>
      <c r="F191" s="42">
        <v>1</v>
      </c>
      <c r="G191" s="46" t="s">
        <v>676</v>
      </c>
      <c r="H191" s="42">
        <v>5</v>
      </c>
      <c r="J191" s="40">
        <v>0</v>
      </c>
      <c r="K191" s="34">
        <v>5</v>
      </c>
    </row>
    <row r="192" spans="1:11" ht="20.100000000000001" customHeight="1" x14ac:dyDescent="0.2">
      <c r="A192" s="32"/>
      <c r="B192" s="39" t="s">
        <v>580</v>
      </c>
      <c r="C192" s="46">
        <f>SUM(C191)</f>
        <v>1</v>
      </c>
      <c r="D192" s="65">
        <f>VLOOKUP(C192,J191:K192,2,FALSE)</f>
        <v>1</v>
      </c>
      <c r="E192" s="46" t="s">
        <v>674</v>
      </c>
      <c r="F192" s="34">
        <f>SUM(F191*D192)</f>
        <v>1</v>
      </c>
      <c r="G192" s="46" t="s">
        <v>674</v>
      </c>
      <c r="H192" s="34">
        <f>SUM(H191*D192)</f>
        <v>5</v>
      </c>
      <c r="J192" s="44">
        <v>1</v>
      </c>
      <c r="K192" s="34">
        <v>1</v>
      </c>
    </row>
    <row r="193" spans="1:8" ht="20.100000000000001" customHeight="1" x14ac:dyDescent="0.2">
      <c r="A193" s="32"/>
      <c r="B193" s="39"/>
      <c r="C193" s="46"/>
      <c r="D193" s="34"/>
    </row>
    <row r="194" spans="1:8" ht="20.100000000000001" customHeight="1" x14ac:dyDescent="0.2">
      <c r="A194" s="32" t="s">
        <v>603</v>
      </c>
      <c r="B194" s="32" t="s">
        <v>604</v>
      </c>
      <c r="C194" s="46"/>
      <c r="D194" s="34"/>
    </row>
    <row r="195" spans="1:8" ht="20.100000000000001" customHeight="1" x14ac:dyDescent="0.2">
      <c r="A195" s="32"/>
      <c r="B195" s="32" t="s">
        <v>605</v>
      </c>
      <c r="C195" s="46"/>
      <c r="D195" s="34"/>
      <c r="E195" s="90" t="s">
        <v>587</v>
      </c>
      <c r="F195" s="84"/>
    </row>
    <row r="196" spans="1:8" ht="20.100000000000001" customHeight="1" x14ac:dyDescent="0.2">
      <c r="A196" s="32"/>
      <c r="B196" s="32" t="s">
        <v>606</v>
      </c>
      <c r="C196" s="64">
        <v>1</v>
      </c>
      <c r="D196" s="34"/>
      <c r="E196" s="53">
        <v>0</v>
      </c>
      <c r="F196" s="34" t="str">
        <f>IF(E196=0,"5","5")</f>
        <v>5</v>
      </c>
    </row>
    <row r="197" spans="1:8" ht="20.100000000000001" customHeight="1" x14ac:dyDescent="0.2">
      <c r="A197" s="32"/>
      <c r="B197" s="32" t="s">
        <v>607</v>
      </c>
      <c r="C197" s="64">
        <v>0</v>
      </c>
      <c r="D197" s="34"/>
      <c r="E197" s="53">
        <v>1</v>
      </c>
      <c r="F197" s="34" t="str">
        <f>IF(E197=1,"5","5")</f>
        <v>5</v>
      </c>
    </row>
    <row r="198" spans="1:8" ht="20.100000000000001" customHeight="1" x14ac:dyDescent="0.2">
      <c r="A198" s="32"/>
      <c r="B198" s="32" t="s">
        <v>608</v>
      </c>
      <c r="C198" s="64">
        <v>0</v>
      </c>
      <c r="D198" s="34"/>
      <c r="E198" s="53">
        <v>2</v>
      </c>
      <c r="F198" s="34" t="str">
        <f>IF(E198=2,"5","5")</f>
        <v>5</v>
      </c>
    </row>
    <row r="199" spans="1:8" ht="20.100000000000001" customHeight="1" x14ac:dyDescent="0.2">
      <c r="A199" s="32"/>
      <c r="B199" s="39"/>
      <c r="C199" s="46"/>
      <c r="D199" s="34"/>
      <c r="E199" s="55">
        <v>3</v>
      </c>
      <c r="F199" s="34">
        <v>4</v>
      </c>
    </row>
    <row r="200" spans="1:8" ht="20.100000000000001" customHeight="1" x14ac:dyDescent="0.2">
      <c r="A200" s="32"/>
      <c r="B200" s="32" t="s">
        <v>609</v>
      </c>
      <c r="C200" s="46"/>
      <c r="D200" s="34"/>
      <c r="E200" s="55">
        <v>4</v>
      </c>
      <c r="F200" s="34">
        <v>4</v>
      </c>
    </row>
    <row r="201" spans="1:8" ht="20.100000000000001" customHeight="1" x14ac:dyDescent="0.2">
      <c r="A201" s="32"/>
      <c r="B201" s="32" t="s">
        <v>610</v>
      </c>
      <c r="C201" s="64">
        <v>1</v>
      </c>
      <c r="D201" s="34"/>
      <c r="E201" s="56">
        <v>5</v>
      </c>
      <c r="F201" s="34">
        <v>3</v>
      </c>
    </row>
    <row r="202" spans="1:8" ht="20.100000000000001" customHeight="1" x14ac:dyDescent="0.2">
      <c r="A202" s="32"/>
      <c r="B202" s="32" t="s">
        <v>611</v>
      </c>
      <c r="C202" s="64">
        <v>1</v>
      </c>
      <c r="D202" s="34"/>
      <c r="E202" s="56">
        <v>6</v>
      </c>
      <c r="F202" s="34">
        <v>3</v>
      </c>
    </row>
    <row r="203" spans="1:8" ht="20.100000000000001" customHeight="1" x14ac:dyDescent="0.2">
      <c r="A203" s="32"/>
      <c r="B203" s="32" t="s">
        <v>612</v>
      </c>
      <c r="C203" s="64">
        <v>0</v>
      </c>
      <c r="D203" s="34"/>
      <c r="E203" s="57">
        <v>7</v>
      </c>
      <c r="F203" s="34">
        <v>2</v>
      </c>
    </row>
    <row r="204" spans="1:8" ht="20.100000000000001" customHeight="1" x14ac:dyDescent="0.2">
      <c r="A204" s="32"/>
      <c r="B204" s="39"/>
      <c r="C204" s="46"/>
      <c r="D204" s="34"/>
      <c r="E204" s="54">
        <v>8</v>
      </c>
      <c r="F204" s="34">
        <v>1</v>
      </c>
    </row>
    <row r="205" spans="1:8" ht="20.100000000000001" customHeight="1" x14ac:dyDescent="0.2">
      <c r="A205" s="32"/>
      <c r="B205" s="32" t="s">
        <v>613</v>
      </c>
      <c r="C205" s="46"/>
      <c r="D205" s="34"/>
      <c r="E205" s="52"/>
      <c r="F205" s="52"/>
    </row>
    <row r="206" spans="1:8" ht="20.100000000000001" customHeight="1" x14ac:dyDescent="0.2">
      <c r="A206" s="32"/>
      <c r="B206" s="32" t="s">
        <v>614</v>
      </c>
      <c r="C206" s="64">
        <v>1</v>
      </c>
      <c r="D206" s="34"/>
      <c r="E206" s="52"/>
      <c r="F206" s="52"/>
    </row>
    <row r="207" spans="1:8" ht="20.100000000000001" customHeight="1" x14ac:dyDescent="0.2">
      <c r="A207" s="32"/>
      <c r="B207" s="32" t="s">
        <v>615</v>
      </c>
      <c r="C207" s="64">
        <v>1</v>
      </c>
      <c r="D207" s="34"/>
      <c r="E207" s="52"/>
      <c r="F207" s="52"/>
    </row>
    <row r="208" spans="1:8" ht="20.100000000000001" customHeight="1" x14ac:dyDescent="0.2">
      <c r="A208" s="32"/>
      <c r="B208" s="32" t="s">
        <v>616</v>
      </c>
      <c r="C208" s="64">
        <v>1</v>
      </c>
      <c r="D208" s="68" t="s">
        <v>677</v>
      </c>
      <c r="E208" s="46" t="s">
        <v>675</v>
      </c>
      <c r="F208" s="42">
        <v>4</v>
      </c>
      <c r="G208" s="46" t="s">
        <v>676</v>
      </c>
      <c r="H208" s="42">
        <v>5</v>
      </c>
    </row>
    <row r="209" spans="1:11" ht="20.100000000000001" customHeight="1" x14ac:dyDescent="0.2">
      <c r="A209" s="32"/>
      <c r="B209" s="39" t="s">
        <v>580</v>
      </c>
      <c r="C209" s="46">
        <f>SUM(C196:C198,C201:C203,C206:C208)</f>
        <v>6</v>
      </c>
      <c r="D209" s="65">
        <f>VLOOKUP(C209,E196:F204,2,FALSE)</f>
        <v>3</v>
      </c>
      <c r="E209" s="46" t="s">
        <v>674</v>
      </c>
      <c r="F209" s="34">
        <f>SUM(F208*D209)</f>
        <v>12</v>
      </c>
      <c r="G209" s="46" t="s">
        <v>674</v>
      </c>
      <c r="H209" s="34">
        <f>SUM(H208*D209)</f>
        <v>15</v>
      </c>
    </row>
    <row r="210" spans="1:11" ht="20.100000000000001" customHeight="1" x14ac:dyDescent="0.2">
      <c r="A210" s="32"/>
      <c r="B210" s="32"/>
      <c r="C210" s="46"/>
      <c r="D210" s="34"/>
      <c r="E210" s="52"/>
      <c r="F210" s="52"/>
    </row>
    <row r="211" spans="1:11" ht="20.100000000000001" customHeight="1" x14ac:dyDescent="0.2">
      <c r="A211" s="92" t="s">
        <v>617</v>
      </c>
      <c r="B211" s="93"/>
      <c r="C211" s="46"/>
      <c r="D211" s="34"/>
      <c r="E211" s="52"/>
      <c r="F211" s="52"/>
    </row>
    <row r="212" spans="1:11" ht="20.100000000000001" customHeight="1" x14ac:dyDescent="0.2">
      <c r="A212" s="32" t="s">
        <v>618</v>
      </c>
      <c r="B212" s="32" t="s">
        <v>619</v>
      </c>
      <c r="C212" s="46"/>
      <c r="D212" s="34"/>
    </row>
    <row r="213" spans="1:11" ht="20.100000000000001" customHeight="1" x14ac:dyDescent="0.2">
      <c r="A213" s="32"/>
      <c r="B213" s="32" t="s">
        <v>620</v>
      </c>
      <c r="C213" s="64">
        <v>0</v>
      </c>
      <c r="D213" s="68" t="s">
        <v>677</v>
      </c>
      <c r="E213" s="46" t="s">
        <v>675</v>
      </c>
      <c r="F213" s="42">
        <v>5</v>
      </c>
      <c r="G213" s="46" t="s">
        <v>676</v>
      </c>
      <c r="H213" s="42">
        <v>2</v>
      </c>
      <c r="J213" s="84" t="s">
        <v>587</v>
      </c>
      <c r="K213" s="84"/>
    </row>
    <row r="214" spans="1:11" ht="20.100000000000001" customHeight="1" x14ac:dyDescent="0.2">
      <c r="A214" s="32"/>
      <c r="B214" s="39" t="s">
        <v>580</v>
      </c>
      <c r="C214" s="46">
        <f>SUM(C213)</f>
        <v>0</v>
      </c>
      <c r="D214" s="65">
        <f>VLOOKUP(C214,J214:K215,2,FALSE)</f>
        <v>5</v>
      </c>
      <c r="E214" s="46" t="s">
        <v>674</v>
      </c>
      <c r="F214" s="34">
        <f>SUM(F213*D214)</f>
        <v>25</v>
      </c>
      <c r="G214" s="46" t="s">
        <v>674</v>
      </c>
      <c r="H214" s="34">
        <f>SUM(H213*D214)</f>
        <v>10</v>
      </c>
      <c r="J214" s="40">
        <v>0</v>
      </c>
      <c r="K214" s="34">
        <v>5</v>
      </c>
    </row>
    <row r="215" spans="1:11" ht="20.100000000000001" customHeight="1" x14ac:dyDescent="0.2">
      <c r="A215" s="32"/>
      <c r="B215" s="32"/>
      <c r="C215" s="46"/>
      <c r="D215" s="34"/>
      <c r="H215" s="27"/>
      <c r="J215" s="44">
        <v>1</v>
      </c>
      <c r="K215" s="34">
        <v>1</v>
      </c>
    </row>
    <row r="216" spans="1:11" ht="20.100000000000001" customHeight="1" x14ac:dyDescent="0.2">
      <c r="A216" s="32" t="s">
        <v>621</v>
      </c>
      <c r="B216" s="32" t="s">
        <v>622</v>
      </c>
      <c r="C216" s="46"/>
      <c r="D216" s="34"/>
      <c r="H216" s="27"/>
      <c r="J216"/>
      <c r="K216"/>
    </row>
    <row r="217" spans="1:11" ht="20.100000000000001" customHeight="1" x14ac:dyDescent="0.2">
      <c r="A217" s="32"/>
      <c r="B217" s="32" t="s">
        <v>623</v>
      </c>
      <c r="C217" s="64">
        <v>0</v>
      </c>
      <c r="D217" s="68" t="s">
        <v>677</v>
      </c>
      <c r="E217" s="46" t="s">
        <v>675</v>
      </c>
      <c r="F217" s="42">
        <v>5</v>
      </c>
      <c r="G217" s="46" t="s">
        <v>676</v>
      </c>
      <c r="H217" s="42">
        <v>2</v>
      </c>
      <c r="J217" s="84" t="s">
        <v>587</v>
      </c>
      <c r="K217" s="84"/>
    </row>
    <row r="218" spans="1:11" ht="20.100000000000001" customHeight="1" x14ac:dyDescent="0.2">
      <c r="A218" s="32"/>
      <c r="B218" s="39" t="s">
        <v>580</v>
      </c>
      <c r="C218" s="46">
        <f>SUM(C217)</f>
        <v>0</v>
      </c>
      <c r="D218" s="65">
        <f>VLOOKUP(C218,J218:K219,2,FALSE)</f>
        <v>5</v>
      </c>
      <c r="E218" s="46" t="s">
        <v>674</v>
      </c>
      <c r="F218" s="34"/>
      <c r="G218" s="46" t="s">
        <v>674</v>
      </c>
      <c r="H218" s="34">
        <f>SUM(H217*D218)</f>
        <v>10</v>
      </c>
      <c r="J218" s="40">
        <v>0</v>
      </c>
      <c r="K218" s="34">
        <v>5</v>
      </c>
    </row>
    <row r="219" spans="1:11" ht="20.100000000000001" customHeight="1" x14ac:dyDescent="0.2">
      <c r="A219" s="32"/>
      <c r="B219" s="32"/>
      <c r="C219" s="46"/>
      <c r="D219" s="34"/>
      <c r="H219" s="27"/>
      <c r="J219" s="44">
        <v>1</v>
      </c>
      <c r="K219" s="34">
        <v>1</v>
      </c>
    </row>
    <row r="220" spans="1:11" ht="20.100000000000001" customHeight="1" x14ac:dyDescent="0.2">
      <c r="A220" s="32" t="s">
        <v>624</v>
      </c>
      <c r="B220" s="32" t="s">
        <v>636</v>
      </c>
      <c r="C220" s="46"/>
      <c r="D220" s="34"/>
      <c r="H220" s="27"/>
      <c r="J220"/>
      <c r="K220"/>
    </row>
    <row r="221" spans="1:11" ht="20.100000000000001" customHeight="1" x14ac:dyDescent="0.2">
      <c r="A221" s="32"/>
      <c r="B221" s="32" t="s">
        <v>625</v>
      </c>
      <c r="C221" s="64">
        <v>1</v>
      </c>
      <c r="D221" s="68" t="s">
        <v>677</v>
      </c>
      <c r="E221" s="46" t="s">
        <v>675</v>
      </c>
      <c r="F221" s="42">
        <v>5</v>
      </c>
      <c r="G221" s="46" t="s">
        <v>676</v>
      </c>
      <c r="H221" s="42">
        <v>5</v>
      </c>
      <c r="J221" s="84" t="s">
        <v>587</v>
      </c>
      <c r="K221" s="84"/>
    </row>
    <row r="222" spans="1:11" ht="20.100000000000001" customHeight="1" x14ac:dyDescent="0.2">
      <c r="A222" s="32"/>
      <c r="B222" s="39" t="s">
        <v>580</v>
      </c>
      <c r="C222" s="46">
        <f>SUM(C221)</f>
        <v>1</v>
      </c>
      <c r="D222" s="65">
        <f>VLOOKUP(C222,J222:K223,2,FALSE)</f>
        <v>1</v>
      </c>
      <c r="E222" s="46" t="s">
        <v>674</v>
      </c>
      <c r="F222" s="34">
        <f>SUM(F221*D222)</f>
        <v>5</v>
      </c>
      <c r="G222" s="46" t="s">
        <v>674</v>
      </c>
      <c r="H222" s="34">
        <f>SUM(H221*D222)</f>
        <v>5</v>
      </c>
      <c r="J222" s="40">
        <v>0</v>
      </c>
      <c r="K222" s="34">
        <v>5</v>
      </c>
    </row>
    <row r="223" spans="1:11" ht="20.100000000000001" customHeight="1" x14ac:dyDescent="0.2">
      <c r="A223" s="32"/>
      <c r="B223" s="32"/>
      <c r="C223" s="46"/>
      <c r="D223" s="34"/>
      <c r="H223" s="27"/>
      <c r="J223" s="44">
        <v>1</v>
      </c>
      <c r="K223" s="34">
        <v>1</v>
      </c>
    </row>
    <row r="224" spans="1:11" ht="20.100000000000001" customHeight="1" x14ac:dyDescent="0.2">
      <c r="A224" s="32" t="s">
        <v>627</v>
      </c>
      <c r="B224" s="32" t="s">
        <v>629</v>
      </c>
      <c r="C224" s="46"/>
      <c r="D224" s="34"/>
      <c r="H224" s="27"/>
      <c r="J224"/>
      <c r="K224"/>
    </row>
    <row r="225" spans="1:11" ht="20.100000000000001" customHeight="1" x14ac:dyDescent="0.2">
      <c r="A225" s="32"/>
      <c r="B225" s="32" t="s">
        <v>626</v>
      </c>
      <c r="C225" s="64">
        <v>1</v>
      </c>
      <c r="D225" s="68" t="s">
        <v>677</v>
      </c>
      <c r="E225" s="46" t="s">
        <v>675</v>
      </c>
      <c r="F225" s="42">
        <v>5</v>
      </c>
      <c r="G225" s="46" t="s">
        <v>676</v>
      </c>
      <c r="H225" s="42">
        <v>5</v>
      </c>
      <c r="J225" s="84" t="s">
        <v>587</v>
      </c>
      <c r="K225" s="84"/>
    </row>
    <row r="226" spans="1:11" ht="20.100000000000001" customHeight="1" x14ac:dyDescent="0.2">
      <c r="A226" s="32"/>
      <c r="B226" s="39" t="s">
        <v>580</v>
      </c>
      <c r="C226" s="46">
        <f>SUM(C225)</f>
        <v>1</v>
      </c>
      <c r="D226" s="65">
        <f>VLOOKUP(C226,J226:K227,2,FALSE)</f>
        <v>1</v>
      </c>
      <c r="E226" s="46" t="s">
        <v>674</v>
      </c>
      <c r="F226" s="34">
        <f>SUM(F225*D226)</f>
        <v>5</v>
      </c>
      <c r="G226" s="46" t="s">
        <v>674</v>
      </c>
      <c r="H226" s="34">
        <f>SUM(H225*D226)</f>
        <v>5</v>
      </c>
      <c r="J226" s="40">
        <v>0</v>
      </c>
      <c r="K226" s="34">
        <v>5</v>
      </c>
    </row>
    <row r="227" spans="1:11" ht="20.100000000000001" customHeight="1" x14ac:dyDescent="0.2">
      <c r="A227" s="32"/>
      <c r="B227" s="32"/>
      <c r="C227" s="46"/>
      <c r="D227" s="34"/>
      <c r="H227" s="27"/>
      <c r="J227" s="44">
        <v>1</v>
      </c>
      <c r="K227" s="34">
        <v>1</v>
      </c>
    </row>
    <row r="228" spans="1:11" ht="20.100000000000001" customHeight="1" x14ac:dyDescent="0.2">
      <c r="A228" s="32" t="s">
        <v>628</v>
      </c>
      <c r="B228" s="32" t="s">
        <v>630</v>
      </c>
      <c r="C228" s="46"/>
      <c r="D228" s="34"/>
      <c r="H228" s="27"/>
      <c r="J228"/>
      <c r="K228"/>
    </row>
    <row r="229" spans="1:11" ht="20.100000000000001" customHeight="1" x14ac:dyDescent="0.2">
      <c r="A229" s="32"/>
      <c r="B229" s="32" t="s">
        <v>641</v>
      </c>
      <c r="C229" s="64">
        <v>1</v>
      </c>
      <c r="D229" s="61" t="s">
        <v>677</v>
      </c>
      <c r="E229" s="46" t="s">
        <v>675</v>
      </c>
      <c r="F229" s="42">
        <v>1</v>
      </c>
      <c r="G229" s="46" t="s">
        <v>676</v>
      </c>
      <c r="H229" s="42">
        <v>5</v>
      </c>
      <c r="J229" s="84" t="s">
        <v>587</v>
      </c>
      <c r="K229" s="84"/>
    </row>
    <row r="230" spans="1:11" ht="20.100000000000001" customHeight="1" x14ac:dyDescent="0.2">
      <c r="A230" s="32"/>
      <c r="B230" s="39" t="s">
        <v>580</v>
      </c>
      <c r="C230" s="46">
        <f>SUM(C229)</f>
        <v>1</v>
      </c>
      <c r="D230" s="65">
        <f>VLOOKUP(C230,J230:K231,2,FALSE)</f>
        <v>1</v>
      </c>
      <c r="E230" s="46" t="s">
        <v>674</v>
      </c>
      <c r="F230" s="34">
        <f>SUM(F229*D230)</f>
        <v>1</v>
      </c>
      <c r="G230" s="46" t="s">
        <v>674</v>
      </c>
      <c r="H230" s="34">
        <f>SUM(H229*D230)</f>
        <v>5</v>
      </c>
      <c r="J230" s="40">
        <v>0</v>
      </c>
      <c r="K230" s="34">
        <v>5</v>
      </c>
    </row>
    <row r="231" spans="1:11" ht="20.100000000000001" customHeight="1" x14ac:dyDescent="0.2">
      <c r="A231" s="32"/>
      <c r="B231" s="32"/>
      <c r="C231" s="46"/>
      <c r="D231" s="34"/>
      <c r="H231" s="27"/>
      <c r="J231" s="44">
        <v>1</v>
      </c>
      <c r="K231" s="34">
        <v>1</v>
      </c>
    </row>
    <row r="232" spans="1:11" ht="20.100000000000001" customHeight="1" x14ac:dyDescent="0.2">
      <c r="A232" s="32" t="s">
        <v>631</v>
      </c>
      <c r="B232" s="32" t="s">
        <v>632</v>
      </c>
      <c r="C232" s="46"/>
      <c r="D232" s="34"/>
      <c r="H232" s="27"/>
      <c r="J232"/>
      <c r="K232"/>
    </row>
    <row r="233" spans="1:11" ht="20.100000000000001" customHeight="1" x14ac:dyDescent="0.2">
      <c r="A233" s="32"/>
      <c r="B233" s="32" t="s">
        <v>633</v>
      </c>
      <c r="C233" s="64">
        <v>0</v>
      </c>
      <c r="D233" s="68" t="s">
        <v>677</v>
      </c>
      <c r="E233" s="46" t="s">
        <v>675</v>
      </c>
      <c r="F233" s="42">
        <v>5</v>
      </c>
      <c r="G233" s="46" t="s">
        <v>676</v>
      </c>
      <c r="H233" s="42">
        <v>5</v>
      </c>
      <c r="J233" s="84" t="s">
        <v>587</v>
      </c>
      <c r="K233" s="84"/>
    </row>
    <row r="234" spans="1:11" ht="20.100000000000001" customHeight="1" x14ac:dyDescent="0.2">
      <c r="A234" s="32"/>
      <c r="B234" s="39" t="s">
        <v>580</v>
      </c>
      <c r="C234" s="46">
        <f>SUM(C233)</f>
        <v>0</v>
      </c>
      <c r="D234" s="65">
        <f>VLOOKUP(C234,J234:K235,2,FALSE)</f>
        <v>5</v>
      </c>
      <c r="E234" s="46" t="s">
        <v>674</v>
      </c>
      <c r="F234" s="34">
        <f>SUM(F233*D234)</f>
        <v>25</v>
      </c>
      <c r="G234" s="46" t="s">
        <v>674</v>
      </c>
      <c r="H234" s="34">
        <f>SUM(H233*D234)</f>
        <v>25</v>
      </c>
      <c r="J234" s="40">
        <v>0</v>
      </c>
      <c r="K234" s="34">
        <v>5</v>
      </c>
    </row>
    <row r="235" spans="1:11" ht="20.100000000000001" customHeight="1" x14ac:dyDescent="0.2">
      <c r="A235" s="32"/>
      <c r="B235" s="32"/>
      <c r="C235" s="46"/>
      <c r="D235" s="34"/>
      <c r="H235" s="27"/>
      <c r="J235" s="44">
        <v>1</v>
      </c>
      <c r="K235" s="34">
        <v>1</v>
      </c>
    </row>
    <row r="236" spans="1:11" ht="20.100000000000001" customHeight="1" x14ac:dyDescent="0.2">
      <c r="A236" s="32" t="s">
        <v>634</v>
      </c>
      <c r="B236" s="32" t="s">
        <v>635</v>
      </c>
      <c r="C236" s="46"/>
      <c r="D236" s="34"/>
      <c r="H236" s="27"/>
      <c r="J236"/>
      <c r="K236"/>
    </row>
    <row r="237" spans="1:11" ht="20.100000000000001" customHeight="1" x14ac:dyDescent="0.2">
      <c r="A237" s="32"/>
      <c r="B237" s="32" t="s">
        <v>640</v>
      </c>
      <c r="C237" s="64">
        <v>1</v>
      </c>
      <c r="D237" s="68" t="s">
        <v>677</v>
      </c>
      <c r="E237" s="46" t="s">
        <v>675</v>
      </c>
      <c r="F237" s="42">
        <v>1</v>
      </c>
      <c r="G237" s="46" t="s">
        <v>676</v>
      </c>
      <c r="H237" s="42">
        <v>5</v>
      </c>
      <c r="J237" s="84" t="s">
        <v>587</v>
      </c>
      <c r="K237" s="84"/>
    </row>
    <row r="238" spans="1:11" ht="20.100000000000001" customHeight="1" x14ac:dyDescent="0.2">
      <c r="A238" s="32"/>
      <c r="B238" s="39" t="s">
        <v>580</v>
      </c>
      <c r="C238" s="46">
        <f>SUM(C237)</f>
        <v>1</v>
      </c>
      <c r="D238" s="65">
        <f>VLOOKUP(C238,J238:K239,2,FALSE)</f>
        <v>1</v>
      </c>
      <c r="E238" s="46" t="s">
        <v>674</v>
      </c>
      <c r="F238" s="34">
        <f>SUM(F237*D238)</f>
        <v>1</v>
      </c>
      <c r="G238" s="46" t="s">
        <v>674</v>
      </c>
      <c r="H238" s="34">
        <f>SUM(H237*D238)</f>
        <v>5</v>
      </c>
      <c r="J238" s="40">
        <v>0</v>
      </c>
      <c r="K238" s="34">
        <v>5</v>
      </c>
    </row>
    <row r="239" spans="1:11" ht="20.100000000000001" customHeight="1" x14ac:dyDescent="0.2">
      <c r="A239" s="32"/>
      <c r="B239" s="32"/>
      <c r="C239" s="46"/>
      <c r="D239" s="34"/>
      <c r="H239" s="27"/>
      <c r="J239" s="44">
        <v>1</v>
      </c>
      <c r="K239" s="34">
        <v>1</v>
      </c>
    </row>
    <row r="240" spans="1:11" ht="20.100000000000001" customHeight="1" x14ac:dyDescent="0.2">
      <c r="A240" s="32" t="s">
        <v>637</v>
      </c>
      <c r="B240" s="32" t="s">
        <v>638</v>
      </c>
      <c r="C240" s="46"/>
      <c r="D240" s="34"/>
      <c r="H240" s="27"/>
      <c r="J240"/>
      <c r="K240"/>
    </row>
    <row r="241" spans="1:11" ht="20.100000000000001" customHeight="1" x14ac:dyDescent="0.2">
      <c r="A241" s="32"/>
      <c r="B241" s="32" t="s">
        <v>639</v>
      </c>
      <c r="C241" s="64">
        <v>1</v>
      </c>
      <c r="D241" s="68" t="s">
        <v>677</v>
      </c>
      <c r="E241" s="46" t="s">
        <v>675</v>
      </c>
      <c r="F241" s="42">
        <v>1</v>
      </c>
      <c r="G241" s="46" t="s">
        <v>676</v>
      </c>
      <c r="H241" s="42">
        <v>5</v>
      </c>
      <c r="J241" s="84" t="s">
        <v>587</v>
      </c>
      <c r="K241" s="84"/>
    </row>
    <row r="242" spans="1:11" ht="20.100000000000001" customHeight="1" x14ac:dyDescent="0.2">
      <c r="A242" s="32"/>
      <c r="B242" s="39" t="s">
        <v>580</v>
      </c>
      <c r="C242" s="46">
        <f>SUM(C241)</f>
        <v>1</v>
      </c>
      <c r="D242" s="65">
        <f>VLOOKUP(C242,J242:K243,2,FALSE)</f>
        <v>1</v>
      </c>
      <c r="E242" s="46" t="s">
        <v>674</v>
      </c>
      <c r="F242" s="34">
        <f>SUM(F241*D242)</f>
        <v>1</v>
      </c>
      <c r="G242" s="46" t="s">
        <v>674</v>
      </c>
      <c r="H242" s="34">
        <f>SUM(H241*D242)</f>
        <v>5</v>
      </c>
      <c r="J242" s="40">
        <v>0</v>
      </c>
      <c r="K242" s="34">
        <v>5</v>
      </c>
    </row>
    <row r="243" spans="1:11" ht="20.100000000000001" customHeight="1" x14ac:dyDescent="0.2">
      <c r="A243" s="32"/>
      <c r="B243" s="32"/>
      <c r="C243" s="46"/>
      <c r="D243" s="34"/>
      <c r="J243" s="44">
        <v>1</v>
      </c>
      <c r="K243" s="34">
        <v>1</v>
      </c>
    </row>
    <row r="244" spans="1:11" ht="20.100000000000001" customHeight="1" x14ac:dyDescent="0.2">
      <c r="A244" s="32" t="s">
        <v>642</v>
      </c>
      <c r="B244" s="32"/>
      <c r="C244" s="46"/>
      <c r="D244" s="34"/>
    </row>
    <row r="245" spans="1:11" ht="20.100000000000001" customHeight="1" x14ac:dyDescent="0.2">
      <c r="A245" s="32"/>
      <c r="B245" s="32" t="s">
        <v>643</v>
      </c>
      <c r="C245" s="46"/>
      <c r="D245" s="34"/>
    </row>
    <row r="246" spans="1:11" ht="20.100000000000001" customHeight="1" x14ac:dyDescent="0.2">
      <c r="A246" s="32"/>
      <c r="B246" s="32" t="s">
        <v>644</v>
      </c>
      <c r="C246" s="46"/>
      <c r="D246" s="34"/>
      <c r="E246" s="90" t="s">
        <v>587</v>
      </c>
      <c r="F246" s="84"/>
    </row>
    <row r="247" spans="1:11" ht="20.100000000000001" customHeight="1" x14ac:dyDescent="0.2">
      <c r="A247" s="32"/>
      <c r="B247" s="32" t="s">
        <v>645</v>
      </c>
      <c r="C247" s="64">
        <v>1</v>
      </c>
      <c r="D247" s="34"/>
      <c r="E247" s="53">
        <v>0</v>
      </c>
      <c r="F247" s="34" t="str">
        <f>IF(E247=0,"5","5")</f>
        <v>5</v>
      </c>
    </row>
    <row r="248" spans="1:11" ht="20.100000000000001" customHeight="1" x14ac:dyDescent="0.2">
      <c r="A248" s="32"/>
      <c r="B248" s="32" t="s">
        <v>646</v>
      </c>
      <c r="C248" s="64">
        <v>1</v>
      </c>
      <c r="D248" s="34"/>
      <c r="E248" s="53">
        <v>1</v>
      </c>
      <c r="F248" s="34" t="str">
        <f>IF(E248=1,"5","5")</f>
        <v>5</v>
      </c>
    </row>
    <row r="249" spans="1:11" ht="20.100000000000001" customHeight="1" x14ac:dyDescent="0.2">
      <c r="A249" s="32"/>
      <c r="B249" s="32" t="s">
        <v>647</v>
      </c>
      <c r="C249" s="64">
        <v>1</v>
      </c>
      <c r="D249" s="34"/>
      <c r="E249" s="53">
        <v>2</v>
      </c>
      <c r="F249" s="34" t="str">
        <f>IF(E249=2,"5","5")</f>
        <v>5</v>
      </c>
    </row>
    <row r="250" spans="1:11" ht="20.100000000000001" customHeight="1" x14ac:dyDescent="0.2">
      <c r="A250" s="32"/>
      <c r="B250" s="32" t="s">
        <v>648</v>
      </c>
      <c r="C250" s="64">
        <v>0</v>
      </c>
      <c r="D250" s="34"/>
      <c r="E250" s="55">
        <v>3</v>
      </c>
      <c r="F250" s="34">
        <v>4</v>
      </c>
    </row>
    <row r="251" spans="1:11" ht="20.100000000000001" customHeight="1" x14ac:dyDescent="0.2">
      <c r="A251" s="32"/>
      <c r="B251" s="32"/>
      <c r="C251" s="46"/>
      <c r="D251" s="34"/>
      <c r="E251" s="55">
        <v>4</v>
      </c>
      <c r="F251" s="34">
        <v>4</v>
      </c>
    </row>
    <row r="252" spans="1:11" ht="20.100000000000001" customHeight="1" x14ac:dyDescent="0.2">
      <c r="A252" s="32"/>
      <c r="B252" s="32" t="s">
        <v>649</v>
      </c>
      <c r="C252" s="46"/>
      <c r="D252" s="34"/>
      <c r="E252" s="56">
        <v>5</v>
      </c>
      <c r="F252" s="34">
        <v>3</v>
      </c>
    </row>
    <row r="253" spans="1:11" ht="20.100000000000001" customHeight="1" x14ac:dyDescent="0.2">
      <c r="A253" s="32"/>
      <c r="B253" s="32" t="s">
        <v>650</v>
      </c>
      <c r="C253" s="64">
        <v>1</v>
      </c>
      <c r="D253" s="34"/>
      <c r="E253" s="56">
        <v>6</v>
      </c>
      <c r="F253" s="34">
        <v>3</v>
      </c>
    </row>
    <row r="254" spans="1:11" ht="20.100000000000001" customHeight="1" x14ac:dyDescent="0.2">
      <c r="A254" s="32"/>
      <c r="B254" s="32" t="s">
        <v>651</v>
      </c>
      <c r="C254" s="64">
        <v>1</v>
      </c>
      <c r="D254" s="34"/>
      <c r="E254" s="57">
        <v>7</v>
      </c>
      <c r="F254" s="34">
        <v>2</v>
      </c>
    </row>
    <row r="255" spans="1:11" ht="20.100000000000001" customHeight="1" x14ac:dyDescent="0.2">
      <c r="A255" s="32"/>
      <c r="B255" s="32"/>
      <c r="C255" s="46"/>
      <c r="D255" s="34"/>
      <c r="E255" s="54">
        <v>8</v>
      </c>
      <c r="F255" s="34">
        <v>1</v>
      </c>
    </row>
    <row r="256" spans="1:11" ht="20.100000000000001" customHeight="1" x14ac:dyDescent="0.2">
      <c r="A256" s="32"/>
      <c r="B256" s="32" t="s">
        <v>652</v>
      </c>
      <c r="C256" s="46"/>
      <c r="D256" s="34"/>
    </row>
    <row r="257" spans="1:8" ht="20.100000000000001" customHeight="1" x14ac:dyDescent="0.2">
      <c r="A257" s="32"/>
      <c r="B257" s="32" t="s">
        <v>653</v>
      </c>
      <c r="C257" s="64">
        <v>1</v>
      </c>
      <c r="D257" s="34"/>
    </row>
    <row r="258" spans="1:8" ht="20.100000000000001" customHeight="1" x14ac:dyDescent="0.2">
      <c r="A258" s="32"/>
      <c r="B258" s="32" t="s">
        <v>654</v>
      </c>
      <c r="C258" s="64">
        <v>1</v>
      </c>
      <c r="D258" s="34"/>
    </row>
    <row r="259" spans="1:8" ht="20.100000000000001" customHeight="1" x14ac:dyDescent="0.2">
      <c r="A259" s="32"/>
      <c r="B259" s="32" t="s">
        <v>655</v>
      </c>
      <c r="C259" s="64">
        <v>0</v>
      </c>
      <c r="D259" s="34"/>
    </row>
    <row r="260" spans="1:8" ht="20.100000000000001" customHeight="1" x14ac:dyDescent="0.2">
      <c r="A260" s="32"/>
      <c r="B260" s="32"/>
      <c r="C260" s="46"/>
      <c r="D260" s="68" t="s">
        <v>677</v>
      </c>
      <c r="E260" s="46" t="s">
        <v>675</v>
      </c>
      <c r="F260" s="42">
        <v>3</v>
      </c>
      <c r="G260" s="46" t="s">
        <v>676</v>
      </c>
      <c r="H260" s="42">
        <v>4</v>
      </c>
    </row>
    <row r="261" spans="1:8" ht="20.100000000000001" customHeight="1" x14ac:dyDescent="0.2">
      <c r="A261" s="32"/>
      <c r="B261" s="58" t="s">
        <v>580</v>
      </c>
      <c r="C261" s="46">
        <f>SUM(C247,C248,C249,C250,C253,C254,C257,C258,C259)</f>
        <v>7</v>
      </c>
      <c r="D261" s="65">
        <f>VLOOKUP(C261,E247:F255,2,FALSE)</f>
        <v>2</v>
      </c>
      <c r="E261" s="46" t="s">
        <v>674</v>
      </c>
      <c r="F261" s="34">
        <f>SUM(F260*D261)</f>
        <v>6</v>
      </c>
      <c r="G261" s="46" t="s">
        <v>674</v>
      </c>
      <c r="H261" s="34">
        <f>SUM(H260*D261)</f>
        <v>8</v>
      </c>
    </row>
  </sheetData>
  <mergeCells count="53">
    <mergeCell ref="M18:M19"/>
    <mergeCell ref="J20:J21"/>
    <mergeCell ref="K20:K21"/>
    <mergeCell ref="L20:L21"/>
    <mergeCell ref="M20:M21"/>
    <mergeCell ref="J241:K241"/>
    <mergeCell ref="A211:B211"/>
    <mergeCell ref="A189:B189"/>
    <mergeCell ref="E246:F246"/>
    <mergeCell ref="J12:M12"/>
    <mergeCell ref="J14:J15"/>
    <mergeCell ref="K14:K15"/>
    <mergeCell ref="L14:L15"/>
    <mergeCell ref="M14:M15"/>
    <mergeCell ref="J16:J17"/>
    <mergeCell ref="K16:K17"/>
    <mergeCell ref="L16:L17"/>
    <mergeCell ref="M16:M17"/>
    <mergeCell ref="J18:J19"/>
    <mergeCell ref="K18:K19"/>
    <mergeCell ref="L18:L19"/>
    <mergeCell ref="J221:K221"/>
    <mergeCell ref="J225:K225"/>
    <mergeCell ref="J229:K229"/>
    <mergeCell ref="J233:K233"/>
    <mergeCell ref="J237:K237"/>
    <mergeCell ref="J217:K217"/>
    <mergeCell ref="J173:K173"/>
    <mergeCell ref="J177:K177"/>
    <mergeCell ref="J181:K181"/>
    <mergeCell ref="J185:K185"/>
    <mergeCell ref="J190:K190"/>
    <mergeCell ref="A95:B95"/>
    <mergeCell ref="A121:B121"/>
    <mergeCell ref="A147:B147"/>
    <mergeCell ref="E195:F195"/>
    <mergeCell ref="J213:K213"/>
    <mergeCell ref="A1:C1"/>
    <mergeCell ref="E135:F135"/>
    <mergeCell ref="E149:F149"/>
    <mergeCell ref="E161:F161"/>
    <mergeCell ref="A176:B176"/>
    <mergeCell ref="E6:F6"/>
    <mergeCell ref="E30:F30"/>
    <mergeCell ref="E45:F45"/>
    <mergeCell ref="E71:F71"/>
    <mergeCell ref="E84:F84"/>
    <mergeCell ref="E97:F97"/>
    <mergeCell ref="E109:F109"/>
    <mergeCell ref="E123:F123"/>
    <mergeCell ref="A3:B3"/>
    <mergeCell ref="A59:B59"/>
    <mergeCell ref="A69:B69"/>
  </mergeCells>
  <conditionalFormatting sqref="F261">
    <cfRule type="cellIs" dxfId="215" priority="501" operator="between">
      <formula>17</formula>
      <formula>25</formula>
    </cfRule>
    <cfRule type="cellIs" dxfId="214" priority="502" operator="between">
      <formula>10</formula>
      <formula>16</formula>
    </cfRule>
    <cfRule type="cellIs" dxfId="213" priority="503" operator="between">
      <formula>4</formula>
      <formula>9</formula>
    </cfRule>
    <cfRule type="cellIs" dxfId="212" priority="504" operator="between">
      <formula>1</formula>
      <formula>3</formula>
    </cfRule>
  </conditionalFormatting>
  <conditionalFormatting sqref="H261">
    <cfRule type="cellIs" dxfId="211" priority="497" operator="between">
      <formula>17</formula>
      <formula>25</formula>
    </cfRule>
    <cfRule type="cellIs" dxfId="210" priority="498" operator="between">
      <formula>10</formula>
      <formula>16</formula>
    </cfRule>
    <cfRule type="cellIs" dxfId="209" priority="499" operator="between">
      <formula>4</formula>
      <formula>9</formula>
    </cfRule>
    <cfRule type="cellIs" dxfId="208" priority="500" operator="between">
      <formula>1</formula>
      <formula>3</formula>
    </cfRule>
  </conditionalFormatting>
  <conditionalFormatting sqref="F242">
    <cfRule type="cellIs" dxfId="207" priority="493" operator="between">
      <formula>17</formula>
      <formula>25</formula>
    </cfRule>
    <cfRule type="cellIs" dxfId="206" priority="494" operator="between">
      <formula>10</formula>
      <formula>16</formula>
    </cfRule>
    <cfRule type="cellIs" dxfId="205" priority="495" operator="between">
      <formula>4</formula>
      <formula>9</formula>
    </cfRule>
    <cfRule type="cellIs" dxfId="204" priority="496" operator="between">
      <formula>1</formula>
      <formula>3</formula>
    </cfRule>
  </conditionalFormatting>
  <conditionalFormatting sqref="H242">
    <cfRule type="cellIs" dxfId="203" priority="489" operator="between">
      <formula>17</formula>
      <formula>25</formula>
    </cfRule>
    <cfRule type="cellIs" dxfId="202" priority="490" operator="between">
      <formula>10</formula>
      <formula>16</formula>
    </cfRule>
    <cfRule type="cellIs" dxfId="201" priority="491" operator="between">
      <formula>4</formula>
      <formula>9</formula>
    </cfRule>
    <cfRule type="cellIs" dxfId="200" priority="492" operator="between">
      <formula>1</formula>
      <formula>3</formula>
    </cfRule>
  </conditionalFormatting>
  <conditionalFormatting sqref="F145">
    <cfRule type="cellIs" dxfId="199" priority="173" operator="between">
      <formula>17</formula>
      <formula>25</formula>
    </cfRule>
    <cfRule type="cellIs" dxfId="198" priority="174" operator="between">
      <formula>10</formula>
      <formula>16</formula>
    </cfRule>
    <cfRule type="cellIs" dxfId="197" priority="175" operator="between">
      <formula>4</formula>
      <formula>9</formula>
    </cfRule>
    <cfRule type="cellIs" dxfId="196" priority="176" operator="between">
      <formula>1</formula>
      <formula>3</formula>
    </cfRule>
  </conditionalFormatting>
  <conditionalFormatting sqref="H145">
    <cfRule type="cellIs" dxfId="195" priority="169" operator="between">
      <formula>17</formula>
      <formula>25</formula>
    </cfRule>
    <cfRule type="cellIs" dxfId="194" priority="170" operator="between">
      <formula>10</formula>
      <formula>16</formula>
    </cfRule>
    <cfRule type="cellIs" dxfId="193" priority="171" operator="between">
      <formula>4</formula>
      <formula>9</formula>
    </cfRule>
    <cfRule type="cellIs" dxfId="192" priority="172" operator="between">
      <formula>1</formula>
      <formula>3</formula>
    </cfRule>
  </conditionalFormatting>
  <conditionalFormatting sqref="F119">
    <cfRule type="cellIs" dxfId="191" priority="157" operator="between">
      <formula>17</formula>
      <formula>25</formula>
    </cfRule>
    <cfRule type="cellIs" dxfId="190" priority="158" operator="between">
      <formula>10</formula>
      <formula>16</formula>
    </cfRule>
    <cfRule type="cellIs" dxfId="189" priority="159" operator="between">
      <formula>4</formula>
      <formula>9</formula>
    </cfRule>
    <cfRule type="cellIs" dxfId="188" priority="160" operator="between">
      <formula>1</formula>
      <formula>3</formula>
    </cfRule>
  </conditionalFormatting>
  <conditionalFormatting sqref="H119">
    <cfRule type="cellIs" dxfId="187" priority="153" operator="between">
      <formula>17</formula>
      <formula>25</formula>
    </cfRule>
    <cfRule type="cellIs" dxfId="186" priority="154" operator="between">
      <formula>10</formula>
      <formula>16</formula>
    </cfRule>
    <cfRule type="cellIs" dxfId="185" priority="155" operator="between">
      <formula>4</formula>
      <formula>9</formula>
    </cfRule>
    <cfRule type="cellIs" dxfId="184" priority="156" operator="between">
      <formula>1</formula>
      <formula>3</formula>
    </cfRule>
  </conditionalFormatting>
  <conditionalFormatting sqref="F93">
    <cfRule type="cellIs" dxfId="183" priority="141" operator="between">
      <formula>17</formula>
      <formula>25</formula>
    </cfRule>
    <cfRule type="cellIs" dxfId="182" priority="142" operator="between">
      <formula>10</formula>
      <formula>16</formula>
    </cfRule>
    <cfRule type="cellIs" dxfId="181" priority="143" operator="between">
      <formula>4</formula>
      <formula>9</formula>
    </cfRule>
    <cfRule type="cellIs" dxfId="180" priority="144" operator="between">
      <formula>1</formula>
      <formula>3</formula>
    </cfRule>
  </conditionalFormatting>
  <conditionalFormatting sqref="H93">
    <cfRule type="cellIs" dxfId="179" priority="137" operator="between">
      <formula>17</formula>
      <formula>25</formula>
    </cfRule>
    <cfRule type="cellIs" dxfId="178" priority="138" operator="between">
      <formula>10</formula>
      <formula>16</formula>
    </cfRule>
    <cfRule type="cellIs" dxfId="177" priority="139" operator="between">
      <formula>4</formula>
      <formula>9</formula>
    </cfRule>
    <cfRule type="cellIs" dxfId="176" priority="140" operator="between">
      <formula>1</formula>
      <formula>3</formula>
    </cfRule>
  </conditionalFormatting>
  <conditionalFormatting sqref="F67">
    <cfRule type="cellIs" dxfId="175" priority="125" operator="between">
      <formula>17</formula>
      <formula>25</formula>
    </cfRule>
    <cfRule type="cellIs" dxfId="174" priority="126" operator="between">
      <formula>10</formula>
      <formula>16</formula>
    </cfRule>
    <cfRule type="cellIs" dxfId="173" priority="127" operator="between">
      <formula>4</formula>
      <formula>9</formula>
    </cfRule>
    <cfRule type="cellIs" dxfId="172" priority="128" operator="between">
      <formula>1</formula>
      <formula>3</formula>
    </cfRule>
  </conditionalFormatting>
  <conditionalFormatting sqref="H67">
    <cfRule type="cellIs" dxfId="171" priority="121" operator="between">
      <formula>17</formula>
      <formula>25</formula>
    </cfRule>
    <cfRule type="cellIs" dxfId="170" priority="122" operator="between">
      <formula>10</formula>
      <formula>16</formula>
    </cfRule>
    <cfRule type="cellIs" dxfId="169" priority="123" operator="between">
      <formula>4</formula>
      <formula>9</formula>
    </cfRule>
    <cfRule type="cellIs" dxfId="168" priority="124" operator="between">
      <formula>1</formula>
      <formula>3</formula>
    </cfRule>
  </conditionalFormatting>
  <conditionalFormatting sqref="F42">
    <cfRule type="cellIs" dxfId="167" priority="109" operator="between">
      <formula>17</formula>
      <formula>25</formula>
    </cfRule>
    <cfRule type="cellIs" dxfId="166" priority="110" operator="between">
      <formula>10</formula>
      <formula>16</formula>
    </cfRule>
    <cfRule type="cellIs" dxfId="165" priority="111" operator="between">
      <formula>4</formula>
      <formula>9</formula>
    </cfRule>
    <cfRule type="cellIs" dxfId="164" priority="112" operator="between">
      <formula>1</formula>
      <formula>3</formula>
    </cfRule>
  </conditionalFormatting>
  <conditionalFormatting sqref="H42">
    <cfRule type="cellIs" dxfId="163" priority="105" operator="between">
      <formula>17</formula>
      <formula>25</formula>
    </cfRule>
    <cfRule type="cellIs" dxfId="162" priority="106" operator="between">
      <formula>10</formula>
      <formula>16</formula>
    </cfRule>
    <cfRule type="cellIs" dxfId="161" priority="107" operator="between">
      <formula>4</formula>
      <formula>9</formula>
    </cfRule>
    <cfRule type="cellIs" dxfId="160" priority="108" operator="between">
      <formula>1</formula>
      <formula>3</formula>
    </cfRule>
  </conditionalFormatting>
  <conditionalFormatting sqref="F238">
    <cfRule type="cellIs" dxfId="159" priority="93" operator="between">
      <formula>17</formula>
      <formula>25</formula>
    </cfRule>
    <cfRule type="cellIs" dxfId="158" priority="94" operator="between">
      <formula>10</formula>
      <formula>16</formula>
    </cfRule>
    <cfRule type="cellIs" dxfId="157" priority="95" operator="between">
      <formula>4</formula>
      <formula>9</formula>
    </cfRule>
    <cfRule type="cellIs" dxfId="156" priority="96" operator="between">
      <formula>1</formula>
      <formula>3</formula>
    </cfRule>
  </conditionalFormatting>
  <conditionalFormatting sqref="H238">
    <cfRule type="cellIs" dxfId="155" priority="89" operator="between">
      <formula>17</formula>
      <formula>25</formula>
    </cfRule>
    <cfRule type="cellIs" dxfId="154" priority="90" operator="between">
      <formula>10</formula>
      <formula>16</formula>
    </cfRule>
    <cfRule type="cellIs" dxfId="153" priority="91" operator="between">
      <formula>4</formula>
      <formula>9</formula>
    </cfRule>
    <cfRule type="cellIs" dxfId="152" priority="92" operator="between">
      <formula>1</formula>
      <formula>3</formula>
    </cfRule>
  </conditionalFormatting>
  <conditionalFormatting sqref="F230">
    <cfRule type="cellIs" dxfId="151" priority="77" operator="between">
      <formula>17</formula>
      <formula>25</formula>
    </cfRule>
    <cfRule type="cellIs" dxfId="150" priority="78" operator="between">
      <formula>10</formula>
      <formula>16</formula>
    </cfRule>
    <cfRule type="cellIs" dxfId="149" priority="79" operator="between">
      <formula>4</formula>
      <formula>9</formula>
    </cfRule>
    <cfRule type="cellIs" dxfId="148" priority="80" operator="between">
      <formula>1</formula>
      <formula>3</formula>
    </cfRule>
  </conditionalFormatting>
  <conditionalFormatting sqref="H230">
    <cfRule type="cellIs" dxfId="147" priority="73" operator="between">
      <formula>17</formula>
      <formula>25</formula>
    </cfRule>
    <cfRule type="cellIs" dxfId="146" priority="74" operator="between">
      <formula>10</formula>
      <formula>16</formula>
    </cfRule>
    <cfRule type="cellIs" dxfId="145" priority="75" operator="between">
      <formula>4</formula>
      <formula>9</formula>
    </cfRule>
    <cfRule type="cellIs" dxfId="144" priority="76" operator="between">
      <formula>1</formula>
      <formula>3</formula>
    </cfRule>
  </conditionalFormatting>
  <conditionalFormatting sqref="F222">
    <cfRule type="cellIs" dxfId="143" priority="61" operator="between">
      <formula>17</formula>
      <formula>25</formula>
    </cfRule>
    <cfRule type="cellIs" dxfId="142" priority="62" operator="between">
      <formula>10</formula>
      <formula>16</formula>
    </cfRule>
    <cfRule type="cellIs" dxfId="141" priority="63" operator="between">
      <formula>4</formula>
      <formula>9</formula>
    </cfRule>
    <cfRule type="cellIs" dxfId="140" priority="64" operator="between">
      <formula>1</formula>
      <formula>3</formula>
    </cfRule>
  </conditionalFormatting>
  <conditionalFormatting sqref="H222">
    <cfRule type="cellIs" dxfId="139" priority="57" operator="between">
      <formula>17</formula>
      <formula>25</formula>
    </cfRule>
    <cfRule type="cellIs" dxfId="138" priority="58" operator="between">
      <formula>10</formula>
      <formula>16</formula>
    </cfRule>
    <cfRule type="cellIs" dxfId="137" priority="59" operator="between">
      <formula>4</formula>
      <formula>9</formula>
    </cfRule>
    <cfRule type="cellIs" dxfId="136" priority="60" operator="between">
      <formula>1</formula>
      <formula>3</formula>
    </cfRule>
  </conditionalFormatting>
  <conditionalFormatting sqref="F171">
    <cfRule type="cellIs" dxfId="135" priority="189" operator="between">
      <formula>17</formula>
      <formula>25</formula>
    </cfRule>
    <cfRule type="cellIs" dxfId="134" priority="190" operator="between">
      <formula>10</formula>
      <formula>16</formula>
    </cfRule>
    <cfRule type="cellIs" dxfId="133" priority="191" operator="between">
      <formula>4</formula>
      <formula>9</formula>
    </cfRule>
    <cfRule type="cellIs" dxfId="132" priority="192" operator="between">
      <formula>1</formula>
      <formula>3</formula>
    </cfRule>
  </conditionalFormatting>
  <conditionalFormatting sqref="H171">
    <cfRule type="cellIs" dxfId="131" priority="185" operator="between">
      <formula>17</formula>
      <formula>25</formula>
    </cfRule>
    <cfRule type="cellIs" dxfId="130" priority="186" operator="between">
      <formula>10</formula>
      <formula>16</formula>
    </cfRule>
    <cfRule type="cellIs" dxfId="129" priority="187" operator="between">
      <formula>4</formula>
      <formula>9</formula>
    </cfRule>
    <cfRule type="cellIs" dxfId="128" priority="188" operator="between">
      <formula>1</formula>
      <formula>3</formula>
    </cfRule>
  </conditionalFormatting>
  <conditionalFormatting sqref="F187">
    <cfRule type="cellIs" dxfId="127" priority="29" operator="between">
      <formula>17</formula>
      <formula>25</formula>
    </cfRule>
    <cfRule type="cellIs" dxfId="126" priority="30" operator="between">
      <formula>10</formula>
      <formula>16</formula>
    </cfRule>
    <cfRule type="cellIs" dxfId="125" priority="31" operator="between">
      <formula>4</formula>
      <formula>9</formula>
    </cfRule>
    <cfRule type="cellIs" dxfId="124" priority="32" operator="between">
      <formula>1</formula>
      <formula>3</formula>
    </cfRule>
  </conditionalFormatting>
  <conditionalFormatting sqref="H187">
    <cfRule type="cellIs" dxfId="123" priority="25" operator="between">
      <formula>17</formula>
      <formula>25</formula>
    </cfRule>
    <cfRule type="cellIs" dxfId="122" priority="26" operator="between">
      <formula>10</formula>
      <formula>16</formula>
    </cfRule>
    <cfRule type="cellIs" dxfId="121" priority="27" operator="between">
      <formula>4</formula>
      <formula>9</formula>
    </cfRule>
    <cfRule type="cellIs" dxfId="120" priority="28" operator="between">
      <formula>1</formula>
      <formula>3</formula>
    </cfRule>
  </conditionalFormatting>
  <conditionalFormatting sqref="F179">
    <cfRule type="cellIs" dxfId="119" priority="13" operator="between">
      <formula>17</formula>
      <formula>25</formula>
    </cfRule>
    <cfRule type="cellIs" dxfId="118" priority="14" operator="between">
      <formula>10</formula>
      <formula>16</formula>
    </cfRule>
    <cfRule type="cellIs" dxfId="117" priority="15" operator="between">
      <formula>4</formula>
      <formula>9</formula>
    </cfRule>
    <cfRule type="cellIs" dxfId="116" priority="16" operator="between">
      <formula>1</formula>
      <formula>3</formula>
    </cfRule>
  </conditionalFormatting>
  <conditionalFormatting sqref="H179">
    <cfRule type="cellIs" dxfId="115" priority="9" operator="between">
      <formula>17</formula>
      <formula>25</formula>
    </cfRule>
    <cfRule type="cellIs" dxfId="114" priority="10" operator="between">
      <formula>10</formula>
      <formula>16</formula>
    </cfRule>
    <cfRule type="cellIs" dxfId="113" priority="11" operator="between">
      <formula>4</formula>
      <formula>9</formula>
    </cfRule>
    <cfRule type="cellIs" dxfId="112" priority="12" operator="between">
      <formula>1</formula>
      <formula>3</formula>
    </cfRule>
  </conditionalFormatting>
  <conditionalFormatting sqref="F174">
    <cfRule type="cellIs" dxfId="111" priority="5" operator="between">
      <formula>17</formula>
      <formula>25</formula>
    </cfRule>
    <cfRule type="cellIs" dxfId="110" priority="6" operator="between">
      <formula>10</formula>
      <formula>16</formula>
    </cfRule>
    <cfRule type="cellIs" dxfId="109" priority="7" operator="between">
      <formula>4</formula>
      <formula>9</formula>
    </cfRule>
    <cfRule type="cellIs" dxfId="108" priority="8" operator="between">
      <formula>1</formula>
      <formula>3</formula>
    </cfRule>
  </conditionalFormatting>
  <conditionalFormatting sqref="H174">
    <cfRule type="cellIs" dxfId="107" priority="1" operator="between">
      <formula>17</formula>
      <formula>25</formula>
    </cfRule>
    <cfRule type="cellIs" dxfId="106" priority="2" operator="between">
      <formula>10</formula>
      <formula>16</formula>
    </cfRule>
    <cfRule type="cellIs" dxfId="105" priority="3" operator="between">
      <formula>4</formula>
      <formula>9</formula>
    </cfRule>
    <cfRule type="cellIs" dxfId="104" priority="4" operator="between">
      <formula>1</formula>
      <formula>3</formula>
    </cfRule>
  </conditionalFormatting>
  <conditionalFormatting sqref="F107">
    <cfRule type="cellIs" dxfId="103" priority="149" operator="between">
      <formula>17</formula>
      <formula>25</formula>
    </cfRule>
    <cfRule type="cellIs" dxfId="102" priority="150" operator="between">
      <formula>10</formula>
      <formula>16</formula>
    </cfRule>
    <cfRule type="cellIs" dxfId="101" priority="151" operator="between">
      <formula>4</formula>
      <formula>9</formula>
    </cfRule>
    <cfRule type="cellIs" dxfId="100" priority="152" operator="between">
      <formula>1</formula>
      <formula>3</formula>
    </cfRule>
  </conditionalFormatting>
  <conditionalFormatting sqref="H107">
    <cfRule type="cellIs" dxfId="99" priority="145" operator="between">
      <formula>17</formula>
      <formula>25</formula>
    </cfRule>
    <cfRule type="cellIs" dxfId="98" priority="146" operator="between">
      <formula>10</formula>
      <formula>16</formula>
    </cfRule>
    <cfRule type="cellIs" dxfId="97" priority="147" operator="between">
      <formula>4</formula>
      <formula>9</formula>
    </cfRule>
    <cfRule type="cellIs" dxfId="96" priority="148" operator="between">
      <formula>1</formula>
      <formula>3</formula>
    </cfRule>
  </conditionalFormatting>
  <conditionalFormatting sqref="F214">
    <cfRule type="cellIs" dxfId="95" priority="45" operator="between">
      <formula>17</formula>
      <formula>25</formula>
    </cfRule>
    <cfRule type="cellIs" dxfId="94" priority="46" operator="between">
      <formula>10</formula>
      <formula>16</formula>
    </cfRule>
    <cfRule type="cellIs" dxfId="93" priority="47" operator="between">
      <formula>4</formula>
      <formula>9</formula>
    </cfRule>
    <cfRule type="cellIs" dxfId="92" priority="48" operator="between">
      <formula>1</formula>
      <formula>3</formula>
    </cfRule>
  </conditionalFormatting>
  <conditionalFormatting sqref="H214">
    <cfRule type="cellIs" dxfId="91" priority="41" operator="between">
      <formula>17</formula>
      <formula>25</formula>
    </cfRule>
    <cfRule type="cellIs" dxfId="90" priority="42" operator="between">
      <formula>10</formula>
      <formula>16</formula>
    </cfRule>
    <cfRule type="cellIs" dxfId="89" priority="43" operator="between">
      <formula>4</formula>
      <formula>9</formula>
    </cfRule>
    <cfRule type="cellIs" dxfId="88" priority="44" operator="between">
      <formula>1</formula>
      <formula>3</formula>
    </cfRule>
  </conditionalFormatting>
  <conditionalFormatting sqref="F209">
    <cfRule type="cellIs" dxfId="87" priority="197" operator="between">
      <formula>17</formula>
      <formula>25</formula>
    </cfRule>
    <cfRule type="cellIs" dxfId="86" priority="198" operator="between">
      <formula>10</formula>
      <formula>16</formula>
    </cfRule>
    <cfRule type="cellIs" dxfId="85" priority="199" operator="between">
      <formula>4</formula>
      <formula>9</formula>
    </cfRule>
    <cfRule type="cellIs" dxfId="84" priority="200" operator="between">
      <formula>1</formula>
      <formula>3</formula>
    </cfRule>
  </conditionalFormatting>
  <conditionalFormatting sqref="H209">
    <cfRule type="cellIs" dxfId="83" priority="193" operator="between">
      <formula>17</formula>
      <formula>25</formula>
    </cfRule>
    <cfRule type="cellIs" dxfId="82" priority="194" operator="between">
      <formula>10</formula>
      <formula>16</formula>
    </cfRule>
    <cfRule type="cellIs" dxfId="81" priority="195" operator="between">
      <formula>4</formula>
      <formula>9</formula>
    </cfRule>
    <cfRule type="cellIs" dxfId="80" priority="196" operator="between">
      <formula>1</formula>
      <formula>3</formula>
    </cfRule>
  </conditionalFormatting>
  <conditionalFormatting sqref="F159">
    <cfRule type="cellIs" dxfId="79" priority="181" operator="between">
      <formula>17</formula>
      <formula>25</formula>
    </cfRule>
    <cfRule type="cellIs" dxfId="78" priority="182" operator="between">
      <formula>10</formula>
      <formula>16</formula>
    </cfRule>
    <cfRule type="cellIs" dxfId="77" priority="183" operator="between">
      <formula>4</formula>
      <formula>9</formula>
    </cfRule>
    <cfRule type="cellIs" dxfId="76" priority="184" operator="between">
      <formula>1</formula>
      <formula>3</formula>
    </cfRule>
  </conditionalFormatting>
  <conditionalFormatting sqref="H159">
    <cfRule type="cellIs" dxfId="75" priority="177" operator="between">
      <formula>17</formula>
      <formula>25</formula>
    </cfRule>
    <cfRule type="cellIs" dxfId="74" priority="178" operator="between">
      <formula>10</formula>
      <formula>16</formula>
    </cfRule>
    <cfRule type="cellIs" dxfId="73" priority="179" operator="between">
      <formula>4</formula>
      <formula>9</formula>
    </cfRule>
    <cfRule type="cellIs" dxfId="72" priority="180" operator="between">
      <formula>1</formula>
      <formula>3</formula>
    </cfRule>
  </conditionalFormatting>
  <conditionalFormatting sqref="F133">
    <cfRule type="cellIs" dxfId="71" priority="165" operator="between">
      <formula>17</formula>
      <formula>25</formula>
    </cfRule>
    <cfRule type="cellIs" dxfId="70" priority="166" operator="between">
      <formula>10</formula>
      <formula>16</formula>
    </cfRule>
    <cfRule type="cellIs" dxfId="69" priority="167" operator="between">
      <formula>4</formula>
      <formula>9</formula>
    </cfRule>
    <cfRule type="cellIs" dxfId="68" priority="168" operator="between">
      <formula>1</formula>
      <formula>3</formula>
    </cfRule>
  </conditionalFormatting>
  <conditionalFormatting sqref="H133">
    <cfRule type="cellIs" dxfId="67" priority="161" operator="between">
      <formula>17</formula>
      <formula>25</formula>
    </cfRule>
    <cfRule type="cellIs" dxfId="66" priority="162" operator="between">
      <formula>10</formula>
      <formula>16</formula>
    </cfRule>
    <cfRule type="cellIs" dxfId="65" priority="163" operator="between">
      <formula>4</formula>
      <formula>9</formula>
    </cfRule>
    <cfRule type="cellIs" dxfId="64" priority="164" operator="between">
      <formula>1</formula>
      <formula>3</formula>
    </cfRule>
  </conditionalFormatting>
  <conditionalFormatting sqref="F81">
    <cfRule type="cellIs" dxfId="63" priority="133" operator="between">
      <formula>17</formula>
      <formula>25</formula>
    </cfRule>
    <cfRule type="cellIs" dxfId="62" priority="134" operator="between">
      <formula>10</formula>
      <formula>16</formula>
    </cfRule>
    <cfRule type="cellIs" dxfId="61" priority="135" operator="between">
      <formula>4</formula>
      <formula>9</formula>
    </cfRule>
    <cfRule type="cellIs" dxfId="60" priority="136" operator="between">
      <formula>1</formula>
      <formula>3</formula>
    </cfRule>
  </conditionalFormatting>
  <conditionalFormatting sqref="H81">
    <cfRule type="cellIs" dxfId="59" priority="129" operator="between">
      <formula>17</formula>
      <formula>25</formula>
    </cfRule>
    <cfRule type="cellIs" dxfId="58" priority="130" operator="between">
      <formula>10</formula>
      <formula>16</formula>
    </cfRule>
    <cfRule type="cellIs" dxfId="57" priority="131" operator="between">
      <formula>4</formula>
      <formula>9</formula>
    </cfRule>
    <cfRule type="cellIs" dxfId="56" priority="132" operator="between">
      <formula>1</formula>
      <formula>3</formula>
    </cfRule>
  </conditionalFormatting>
  <conditionalFormatting sqref="F57">
    <cfRule type="cellIs" dxfId="55" priority="117" operator="between">
      <formula>17</formula>
      <formula>25</formula>
    </cfRule>
    <cfRule type="cellIs" dxfId="54" priority="118" operator="between">
      <formula>10</formula>
      <formula>16</formula>
    </cfRule>
    <cfRule type="cellIs" dxfId="53" priority="119" operator="between">
      <formula>4</formula>
      <formula>9</formula>
    </cfRule>
    <cfRule type="cellIs" dxfId="52" priority="120" operator="between">
      <formula>1</formula>
      <formula>3</formula>
    </cfRule>
  </conditionalFormatting>
  <conditionalFormatting sqref="H57">
    <cfRule type="cellIs" dxfId="51" priority="113" operator="between">
      <formula>17</formula>
      <formula>25</formula>
    </cfRule>
    <cfRule type="cellIs" dxfId="50" priority="114" operator="between">
      <formula>10</formula>
      <formula>16</formula>
    </cfRule>
    <cfRule type="cellIs" dxfId="49" priority="115" operator="between">
      <formula>4</formula>
      <formula>9</formula>
    </cfRule>
    <cfRule type="cellIs" dxfId="48" priority="116" operator="between">
      <formula>1</formula>
      <formula>3</formula>
    </cfRule>
  </conditionalFormatting>
  <conditionalFormatting sqref="F26">
    <cfRule type="cellIs" dxfId="47" priority="101" operator="between">
      <formula>17</formula>
      <formula>25</formula>
    </cfRule>
    <cfRule type="cellIs" dxfId="46" priority="102" operator="between">
      <formula>10</formula>
      <formula>16</formula>
    </cfRule>
    <cfRule type="cellIs" dxfId="45" priority="103" operator="between">
      <formula>4</formula>
      <formula>9</formula>
    </cfRule>
    <cfRule type="cellIs" dxfId="44" priority="104" operator="between">
      <formula>1</formula>
      <formula>3</formula>
    </cfRule>
  </conditionalFormatting>
  <conditionalFormatting sqref="H26">
    <cfRule type="cellIs" dxfId="43" priority="97" operator="between">
      <formula>17</formula>
      <formula>25</formula>
    </cfRule>
    <cfRule type="cellIs" dxfId="42" priority="98" operator="between">
      <formula>10</formula>
      <formula>16</formula>
    </cfRule>
    <cfRule type="cellIs" dxfId="41" priority="99" operator="between">
      <formula>4</formula>
      <formula>9</formula>
    </cfRule>
    <cfRule type="cellIs" dxfId="40" priority="100" operator="between">
      <formula>1</formula>
      <formula>3</formula>
    </cfRule>
  </conditionalFormatting>
  <conditionalFormatting sqref="F234">
    <cfRule type="cellIs" dxfId="39" priority="85" operator="between">
      <formula>17</formula>
      <formula>25</formula>
    </cfRule>
    <cfRule type="cellIs" dxfId="38" priority="86" operator="between">
      <formula>10</formula>
      <formula>16</formula>
    </cfRule>
    <cfRule type="cellIs" dxfId="37" priority="87" operator="between">
      <formula>4</formula>
      <formula>9</formula>
    </cfRule>
    <cfRule type="cellIs" dxfId="36" priority="88" operator="between">
      <formula>1</formula>
      <formula>3</formula>
    </cfRule>
  </conditionalFormatting>
  <conditionalFormatting sqref="H234">
    <cfRule type="cellIs" dxfId="35" priority="81" operator="between">
      <formula>17</formula>
      <formula>25</formula>
    </cfRule>
    <cfRule type="cellIs" dxfId="34" priority="82" operator="between">
      <formula>10</formula>
      <formula>16</formula>
    </cfRule>
    <cfRule type="cellIs" dxfId="33" priority="83" operator="between">
      <formula>4</formula>
      <formula>9</formula>
    </cfRule>
    <cfRule type="cellIs" dxfId="32" priority="84" operator="between">
      <formula>1</formula>
      <formula>3</formula>
    </cfRule>
  </conditionalFormatting>
  <conditionalFormatting sqref="F226">
    <cfRule type="cellIs" dxfId="31" priority="69" operator="between">
      <formula>17</formula>
      <formula>25</formula>
    </cfRule>
    <cfRule type="cellIs" dxfId="30" priority="70" operator="between">
      <formula>10</formula>
      <formula>16</formula>
    </cfRule>
    <cfRule type="cellIs" dxfId="29" priority="71" operator="between">
      <formula>4</formula>
      <formula>9</formula>
    </cfRule>
    <cfRule type="cellIs" dxfId="28" priority="72" operator="between">
      <formula>1</formula>
      <formula>3</formula>
    </cfRule>
  </conditionalFormatting>
  <conditionalFormatting sqref="H226">
    <cfRule type="cellIs" dxfId="27" priority="65" operator="between">
      <formula>17</formula>
      <formula>25</formula>
    </cfRule>
    <cfRule type="cellIs" dxfId="26" priority="66" operator="between">
      <formula>10</formula>
      <formula>16</formula>
    </cfRule>
    <cfRule type="cellIs" dxfId="25" priority="67" operator="between">
      <formula>4</formula>
      <formula>9</formula>
    </cfRule>
    <cfRule type="cellIs" dxfId="24" priority="68" operator="between">
      <formula>1</formula>
      <formula>3</formula>
    </cfRule>
  </conditionalFormatting>
  <conditionalFormatting sqref="F218">
    <cfRule type="cellIs" dxfId="23" priority="53" operator="between">
      <formula>17</formula>
      <formula>25</formula>
    </cfRule>
    <cfRule type="cellIs" dxfId="22" priority="54" operator="between">
      <formula>10</formula>
      <formula>16</formula>
    </cfRule>
    <cfRule type="cellIs" dxfId="21" priority="55" operator="between">
      <formula>4</formula>
      <formula>9</formula>
    </cfRule>
    <cfRule type="cellIs" dxfId="20" priority="56" operator="between">
      <formula>1</formula>
      <formula>3</formula>
    </cfRule>
  </conditionalFormatting>
  <conditionalFormatting sqref="H218">
    <cfRule type="cellIs" dxfId="19" priority="49" operator="between">
      <formula>17</formula>
      <formula>25</formula>
    </cfRule>
    <cfRule type="cellIs" dxfId="18" priority="50" operator="between">
      <formula>10</formula>
      <formula>16</formula>
    </cfRule>
    <cfRule type="cellIs" dxfId="17" priority="51" operator="between">
      <formula>4</formula>
      <formula>9</formula>
    </cfRule>
    <cfRule type="cellIs" dxfId="16" priority="52" operator="between">
      <formula>1</formula>
      <formula>3</formula>
    </cfRule>
  </conditionalFormatting>
  <conditionalFormatting sqref="F192">
    <cfRule type="cellIs" dxfId="15" priority="37" operator="between">
      <formula>17</formula>
      <formula>25</formula>
    </cfRule>
    <cfRule type="cellIs" dxfId="14" priority="38" operator="between">
      <formula>10</formula>
      <formula>16</formula>
    </cfRule>
    <cfRule type="cellIs" dxfId="13" priority="39" operator="between">
      <formula>4</formula>
      <formula>9</formula>
    </cfRule>
    <cfRule type="cellIs" dxfId="12" priority="40" operator="between">
      <formula>1</formula>
      <formula>3</formula>
    </cfRule>
  </conditionalFormatting>
  <conditionalFormatting sqref="H192">
    <cfRule type="cellIs" dxfId="11" priority="33" operator="between">
      <formula>17</formula>
      <formula>25</formula>
    </cfRule>
    <cfRule type="cellIs" dxfId="10" priority="34" operator="between">
      <formula>10</formula>
      <formula>16</formula>
    </cfRule>
    <cfRule type="cellIs" dxfId="9" priority="35" operator="between">
      <formula>4</formula>
      <formula>9</formula>
    </cfRule>
    <cfRule type="cellIs" dxfId="8" priority="36" operator="between">
      <formula>1</formula>
      <formula>3</formula>
    </cfRule>
  </conditionalFormatting>
  <conditionalFormatting sqref="F183">
    <cfRule type="cellIs" dxfId="7" priority="21" operator="between">
      <formula>17</formula>
      <formula>25</formula>
    </cfRule>
    <cfRule type="cellIs" dxfId="6" priority="22" operator="between">
      <formula>10</formula>
      <formula>16</formula>
    </cfRule>
    <cfRule type="cellIs" dxfId="5" priority="23" operator="between">
      <formula>4</formula>
      <formula>9</formula>
    </cfRule>
    <cfRule type="cellIs" dxfId="4" priority="24" operator="between">
      <formula>1</formula>
      <formula>3</formula>
    </cfRule>
  </conditionalFormatting>
  <conditionalFormatting sqref="H183">
    <cfRule type="cellIs" dxfId="3" priority="17" operator="between">
      <formula>17</formula>
      <formula>25</formula>
    </cfRule>
    <cfRule type="cellIs" dxfId="2" priority="18" operator="between">
      <formula>10</formula>
      <formula>16</formula>
    </cfRule>
    <cfRule type="cellIs" dxfId="1" priority="19" operator="between">
      <formula>4</formula>
      <formula>9</formula>
    </cfRule>
    <cfRule type="cellIs" dxfId="0" priority="20" operator="between">
      <formula>1</formula>
      <formula>3</formula>
    </cfRule>
  </conditionalFormatting>
  <dataValidations count="2">
    <dataValidation type="list" allowBlank="1" showInputMessage="1" showErrorMessage="1" sqref="C6:C13 C16:C20 C23:C25 C30:C33 C36:C38 C41 C45:C49 C52:C53 C56 C62:C63 C66 C72:C74 C77 C80 C84:C86 C89 C92 C98:C99 C102:C103 C106 C110:C111 C114:C115 C118 C123:C125 C128:C129 C132 C136:C137 C140:C141 C144 C150:C152 C155 C158 C162 C165:C167 C170 C173 C178 C182 C186 C191 C195:C198 C201:C203 C206:C208 C213 C217 C221 C225 C229 C233 C237 C241 C247:C250 C253:C254 C257:C259" xr:uid="{00000000-0002-0000-0100-000000000000}">
      <formula1>$I$5:$I$6</formula1>
    </dataValidation>
    <dataValidation type="list" allowBlank="1" showInputMessage="1" showErrorMessage="1" prompt="ใส่ค่า" sqref="F260 H260 F208 H208 F170 H170 F158 H158 F144 H144 F132 H132 F118 H118 F106 H106 F92 H92 F80 H80 F66 H66 F56 H56 F41 H41 F25 H25 F241 H241 F237 H237 F233 H233 F229 H229 F225 H225 F221 H221 F217 H217 F213 H213 F191 H191 F186 H186 F182 H182 F178 H178 F173 H173" xr:uid="{00000000-0002-0000-0100-000001000000}">
      <formula1>$J$5:$J$9</formula1>
    </dataValidation>
  </dataValidations>
  <pageMargins left="0.7" right="0.7" top="0.75" bottom="0.75" header="0.3" footer="0.3"/>
  <pageSetup paperSize="9" orientation="portrait" horizontalDpi="203" verticalDpi="20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แบบประเมินจุดอ่อนในระบบIT</vt:lpstr>
      <vt:lpstr>Sheet3</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 TPPHOSPITAL</dc:creator>
  <cp:lastModifiedBy>prin</cp:lastModifiedBy>
  <cp:lastPrinted>2025-08-04T06:39:07Z</cp:lastPrinted>
  <dcterms:created xsi:type="dcterms:W3CDTF">2023-09-05T07:49:18Z</dcterms:created>
  <dcterms:modified xsi:type="dcterms:W3CDTF">2025-08-04T06:40:26Z</dcterms:modified>
</cp:coreProperties>
</file>